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0" i="1"/>
  <c r="N9"/>
  <c r="N8"/>
  <c r="N7"/>
  <c r="N6"/>
  <c r="N5"/>
  <c r="N4"/>
  <c r="K7"/>
  <c r="I10"/>
  <c r="I9"/>
  <c r="I8"/>
  <c r="I7"/>
  <c r="I6"/>
  <c r="I5"/>
  <c r="I4"/>
  <c r="K11" s="1"/>
  <c r="F8"/>
  <c r="F7"/>
  <c r="F6"/>
  <c r="D11"/>
  <c r="D10"/>
  <c r="D9"/>
  <c r="D8"/>
  <c r="D7"/>
  <c r="D6"/>
  <c r="F5"/>
  <c r="D5"/>
  <c r="D12" s="1"/>
  <c r="D4"/>
  <c r="F12" s="1"/>
  <c r="I11" l="1"/>
</calcChain>
</file>

<file path=xl/sharedStrings.xml><?xml version="1.0" encoding="utf-8"?>
<sst xmlns="http://schemas.openxmlformats.org/spreadsheetml/2006/main" count="66" uniqueCount="29">
  <si>
    <t>8 days</t>
  </si>
  <si>
    <t>7 days</t>
  </si>
  <si>
    <t>6 days</t>
  </si>
  <si>
    <t>xHaibara</t>
  </si>
  <si>
    <t>himajin</t>
  </si>
  <si>
    <t>IS</t>
  </si>
  <si>
    <t>FoH</t>
  </si>
  <si>
    <t>complete</t>
  </si>
  <si>
    <t>improvement</t>
  </si>
  <si>
    <t>alternate</t>
  </si>
  <si>
    <t>FN</t>
  </si>
  <si>
    <t>DS</t>
  </si>
  <si>
    <t>FT</t>
  </si>
  <si>
    <t>Total</t>
  </si>
  <si>
    <t xml:space="preserve">Total </t>
  </si>
  <si>
    <t>Day</t>
  </si>
  <si>
    <t>(partial)</t>
  </si>
  <si>
    <t>route</t>
  </si>
  <si>
    <t>Raw data are estimates, in nos. of seconds.</t>
  </si>
  <si>
    <t>Time</t>
  </si>
  <si>
    <t>For the sake of consistency between recordings:</t>
  </si>
  <si>
    <t>Timing ends for all days except the last after saving.</t>
  </si>
  <si>
    <t>On the last day, timing ends when the Secret Safe is stored.</t>
  </si>
  <si>
    <t>?</t>
  </si>
  <si>
    <t>(DS before FoH 2)</t>
  </si>
  <si>
    <t>Timing starts for all days when the name of the level is about to appear.</t>
  </si>
  <si>
    <t>Totals for unfinished alternate routes do not account for potential losses or gains made by the route changes for days after the route change.</t>
  </si>
  <si>
    <t xml:space="preserve">On day 4 of himajin's 6 day run, the recording was cut off just as the last part was collected. </t>
  </si>
  <si>
    <t>Therefore, 50 seconds are added, based roughly on the time it takes to go through the end of day cutscene, journal log, and results screen, and then save.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</si>
</sst>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2" xfId="0" applyBorder="1"/>
    <xf numFmtId="21" fontId="0" fillId="0" borderId="1" xfId="0" applyNumberFormat="1" applyBorder="1"/>
    <xf numFmtId="2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/>
  </sheetViews>
  <sheetFormatPr defaultRowHeight="15"/>
  <cols>
    <col min="1" max="2" width="4.5703125" customWidth="1"/>
    <col min="6" max="7" width="13" customWidth="1"/>
    <col min="11" max="11" width="16" customWidth="1"/>
    <col min="12" max="12" width="10.42578125" customWidth="1"/>
  </cols>
  <sheetData>
    <row r="1" spans="1:16">
      <c r="D1" t="s">
        <v>3</v>
      </c>
      <c r="I1" s="1" t="s">
        <v>4</v>
      </c>
      <c r="N1" s="1" t="s">
        <v>4</v>
      </c>
    </row>
    <row r="2" spans="1:16">
      <c r="D2" t="s">
        <v>0</v>
      </c>
      <c r="F2" t="s">
        <v>16</v>
      </c>
      <c r="I2" s="1" t="s">
        <v>1</v>
      </c>
      <c r="K2" t="s">
        <v>24</v>
      </c>
      <c r="N2" s="1" t="s">
        <v>2</v>
      </c>
    </row>
    <row r="3" spans="1:16">
      <c r="A3" t="s">
        <v>15</v>
      </c>
      <c r="C3" t="s">
        <v>17</v>
      </c>
      <c r="D3" t="s">
        <v>7</v>
      </c>
      <c r="E3" t="s">
        <v>17</v>
      </c>
      <c r="F3" t="s">
        <v>8</v>
      </c>
      <c r="H3" t="s">
        <v>17</v>
      </c>
      <c r="I3" s="1"/>
      <c r="J3" t="s">
        <v>17</v>
      </c>
      <c r="K3" t="s">
        <v>9</v>
      </c>
      <c r="M3" t="s">
        <v>17</v>
      </c>
      <c r="N3" s="1"/>
    </row>
    <row r="4" spans="1:16">
      <c r="A4">
        <v>1</v>
      </c>
      <c r="C4" t="s">
        <v>5</v>
      </c>
      <c r="D4">
        <f>(60*9+22)-(60+12)</f>
        <v>490</v>
      </c>
      <c r="E4" t="s">
        <v>5</v>
      </c>
      <c r="H4" t="s">
        <v>5</v>
      </c>
      <c r="I4" s="1">
        <f>(60*7+45)-67</f>
        <v>398</v>
      </c>
      <c r="J4" t="s">
        <v>5</v>
      </c>
      <c r="M4" t="s">
        <v>5</v>
      </c>
      <c r="N4" s="1">
        <f>(16*60+27)-67</f>
        <v>920</v>
      </c>
    </row>
    <row r="5" spans="1:16">
      <c r="A5">
        <v>2</v>
      </c>
      <c r="C5" t="s">
        <v>6</v>
      </c>
      <c r="D5">
        <f>18*60+8</f>
        <v>1088</v>
      </c>
      <c r="E5" t="s">
        <v>6</v>
      </c>
      <c r="F5">
        <f>2*(8*60+41)</f>
        <v>1042</v>
      </c>
      <c r="H5" t="s">
        <v>6</v>
      </c>
      <c r="I5" s="1">
        <f>60*15+44</f>
        <v>944</v>
      </c>
      <c r="J5" t="s">
        <v>6</v>
      </c>
      <c r="M5" t="s">
        <v>6</v>
      </c>
      <c r="N5" s="1">
        <f>16*60+47-6-4</f>
        <v>997</v>
      </c>
    </row>
    <row r="6" spans="1:16">
      <c r="A6">
        <v>3</v>
      </c>
      <c r="C6" t="s">
        <v>10</v>
      </c>
      <c r="D6">
        <f>2*(9*60+26)</f>
        <v>1132</v>
      </c>
      <c r="E6" t="s">
        <v>10</v>
      </c>
      <c r="F6">
        <f>17*60+29</f>
        <v>1049</v>
      </c>
      <c r="H6" t="s">
        <v>10</v>
      </c>
      <c r="I6" s="1">
        <f>17*60+53</f>
        <v>1073</v>
      </c>
      <c r="J6" t="s">
        <v>10</v>
      </c>
      <c r="M6" t="s">
        <v>10</v>
      </c>
      <c r="N6" s="1">
        <f>17*60+5-6-3</f>
        <v>1016</v>
      </c>
    </row>
    <row r="7" spans="1:16">
      <c r="A7">
        <v>4</v>
      </c>
      <c r="C7" t="s">
        <v>11</v>
      </c>
      <c r="D7">
        <f>2*(9*60+29)</f>
        <v>1138</v>
      </c>
      <c r="E7" t="s">
        <v>11</v>
      </c>
      <c r="F7">
        <f>19*60+1</f>
        <v>1141</v>
      </c>
      <c r="H7" t="s">
        <v>6</v>
      </c>
      <c r="I7" s="1">
        <f>303</f>
        <v>303</v>
      </c>
      <c r="J7" t="s">
        <v>11</v>
      </c>
      <c r="K7">
        <f>16*60+13</f>
        <v>973</v>
      </c>
      <c r="M7" t="s">
        <v>11</v>
      </c>
      <c r="N7" s="1">
        <f>15*60+17-6+50</f>
        <v>961</v>
      </c>
    </row>
    <row r="8" spans="1:16">
      <c r="A8">
        <v>5</v>
      </c>
      <c r="C8" t="s">
        <v>10</v>
      </c>
      <c r="D8">
        <f>13*60+28</f>
        <v>808</v>
      </c>
      <c r="E8" t="s">
        <v>6</v>
      </c>
      <c r="F8">
        <f>8*60+32</f>
        <v>512</v>
      </c>
      <c r="H8" t="s">
        <v>5</v>
      </c>
      <c r="I8" s="1">
        <f>240+20</f>
        <v>260</v>
      </c>
      <c r="K8" t="s">
        <v>23</v>
      </c>
      <c r="M8" t="s">
        <v>5</v>
      </c>
      <c r="N8" s="1">
        <f>190</f>
        <v>190</v>
      </c>
    </row>
    <row r="9" spans="1:16">
      <c r="A9">
        <v>6</v>
      </c>
      <c r="C9" t="s">
        <v>6</v>
      </c>
      <c r="D9">
        <f>60*11+4</f>
        <v>664</v>
      </c>
      <c r="F9" t="s">
        <v>23</v>
      </c>
      <c r="H9" t="s">
        <v>11</v>
      </c>
      <c r="I9" s="1">
        <f>16*60+48</f>
        <v>1008</v>
      </c>
      <c r="K9" t="s">
        <v>23</v>
      </c>
      <c r="M9" t="s">
        <v>12</v>
      </c>
      <c r="N9" s="2">
        <f>320</f>
        <v>320</v>
      </c>
    </row>
    <row r="10" spans="1:16">
      <c r="A10">
        <v>7</v>
      </c>
      <c r="C10" t="s">
        <v>5</v>
      </c>
      <c r="D10">
        <f>180+22</f>
        <v>202</v>
      </c>
      <c r="F10" t="s">
        <v>23</v>
      </c>
      <c r="H10" t="s">
        <v>12</v>
      </c>
      <c r="I10" s="2">
        <f>60*5+11</f>
        <v>311</v>
      </c>
      <c r="K10" s="2" t="s">
        <v>23</v>
      </c>
      <c r="L10" s="1"/>
      <c r="M10" t="s">
        <v>13</v>
      </c>
      <c r="N10" s="1">
        <f>SUM(N4:N9)</f>
        <v>4404</v>
      </c>
    </row>
    <row r="11" spans="1:16">
      <c r="A11">
        <v>8</v>
      </c>
      <c r="C11" t="s">
        <v>12</v>
      </c>
      <c r="D11" s="2">
        <f>8*60+20</f>
        <v>500</v>
      </c>
      <c r="F11" s="2" t="s">
        <v>23</v>
      </c>
      <c r="G11" s="1"/>
      <c r="H11" t="s">
        <v>13</v>
      </c>
      <c r="I11" s="1">
        <f>SUM(I4:I10)</f>
        <v>4297</v>
      </c>
      <c r="K11">
        <f>SUM(I4:I6)+K7+SUM(I7:I8)+I10</f>
        <v>4262</v>
      </c>
      <c r="N11" s="1"/>
    </row>
    <row r="12" spans="1:16">
      <c r="C12" t="s">
        <v>13</v>
      </c>
      <c r="D12" s="1">
        <f>SUM(D4:D11)</f>
        <v>6022</v>
      </c>
      <c r="E12" t="s">
        <v>14</v>
      </c>
      <c r="F12" s="1">
        <f>D4+SUM(F5:F8)+D8+SUM(D10:D11)</f>
        <v>5744</v>
      </c>
      <c r="G12" s="1"/>
      <c r="I12" s="1"/>
      <c r="N12" s="1"/>
    </row>
    <row r="14" spans="1:16" ht="15.75" thickBot="1">
      <c r="C14" t="s">
        <v>19</v>
      </c>
      <c r="D14" s="3">
        <v>6.9699074074074066E-2</v>
      </c>
      <c r="F14" s="3">
        <v>6.6481481481481489E-2</v>
      </c>
      <c r="G14" s="4"/>
      <c r="I14" s="3">
        <v>4.9733796296296297E-2</v>
      </c>
      <c r="K14" s="3">
        <v>4.9328703703703701E-2</v>
      </c>
      <c r="L14" s="1"/>
      <c r="N14" s="3">
        <v>5.0972222222222224E-2</v>
      </c>
      <c r="P14" s="1"/>
    </row>
    <row r="15" spans="1:16" ht="15.75" thickTop="1">
      <c r="K15" s="1"/>
      <c r="L15" s="1"/>
    </row>
    <row r="16" spans="1:16">
      <c r="C16" t="s">
        <v>18</v>
      </c>
    </row>
    <row r="17" spans="3:3">
      <c r="C17" t="s">
        <v>26</v>
      </c>
    </row>
    <row r="18" spans="3:3">
      <c r="C18" t="s">
        <v>27</v>
      </c>
    </row>
    <row r="19" spans="3:3">
      <c r="C19" t="s">
        <v>28</v>
      </c>
    </row>
    <row r="20" spans="3:3">
      <c r="C20" t="s">
        <v>20</v>
      </c>
    </row>
    <row r="21" spans="3:3">
      <c r="C21" t="s">
        <v>25</v>
      </c>
    </row>
    <row r="22" spans="3:3">
      <c r="C22" t="s">
        <v>21</v>
      </c>
    </row>
    <row r="23" spans="3:3">
      <c r="C23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2012-01-06T22:15:32Z</dcterms:created>
  <dcterms:modified xsi:type="dcterms:W3CDTF">2012-01-07T02:07:37Z</dcterms:modified>
</cp:coreProperties>
</file>