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340" windowHeight="72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40" i="1" l="1"/>
  <c r="S41" i="1"/>
  <c r="S42" i="1"/>
  <c r="S43" i="1"/>
  <c r="S39" i="1"/>
  <c r="S31" i="1"/>
  <c r="S32" i="1"/>
  <c r="S33" i="1"/>
  <c r="S34" i="1"/>
  <c r="S30" i="1"/>
  <c r="S22" i="1"/>
  <c r="S23" i="1"/>
  <c r="S24" i="1"/>
  <c r="S25" i="1"/>
  <c r="S21" i="1"/>
  <c r="Q4" i="1"/>
  <c r="Q5" i="1"/>
  <c r="Q6" i="1"/>
  <c r="Q7" i="1"/>
  <c r="Q3" i="1"/>
  <c r="O4" i="1"/>
  <c r="O5" i="1"/>
  <c r="O6" i="1"/>
  <c r="O7" i="1"/>
  <c r="O3" i="1"/>
  <c r="S13" i="1"/>
  <c r="S14" i="1"/>
  <c r="S15" i="1"/>
  <c r="S16" i="1"/>
  <c r="S12" i="1"/>
  <c r="B45" i="1"/>
  <c r="B36" i="1"/>
  <c r="B27" i="1"/>
  <c r="B18" i="1"/>
  <c r="O30" i="1" l="1"/>
  <c r="O31" i="1"/>
  <c r="O32" i="1"/>
  <c r="O33" i="1"/>
  <c r="O34" i="1"/>
  <c r="Q30" i="1"/>
  <c r="Q31" i="1"/>
  <c r="Q32" i="1"/>
  <c r="Q33" i="1"/>
  <c r="Q34" i="1"/>
  <c r="R43" i="1" l="1"/>
  <c r="R42" i="1"/>
  <c r="R41" i="1"/>
  <c r="R40" i="1"/>
  <c r="R33" i="1"/>
  <c r="R32" i="1"/>
  <c r="R31" i="1"/>
  <c r="R15" i="1"/>
  <c r="P43" i="1"/>
  <c r="Q43" i="1" s="1"/>
  <c r="P42" i="1"/>
  <c r="P41" i="1"/>
  <c r="P40" i="1"/>
  <c r="P39" i="1"/>
  <c r="P34" i="1"/>
  <c r="P33" i="1"/>
  <c r="P32" i="1"/>
  <c r="P31" i="1"/>
  <c r="P30" i="1"/>
  <c r="P25" i="1"/>
  <c r="P24" i="1"/>
  <c r="Q24" i="1" s="1"/>
  <c r="P23" i="1"/>
  <c r="P22" i="1"/>
  <c r="Q22" i="1" s="1"/>
  <c r="P21" i="1"/>
  <c r="Q21" i="1" s="1"/>
  <c r="P16" i="1"/>
  <c r="P15" i="1"/>
  <c r="P14" i="1"/>
  <c r="P13" i="1"/>
  <c r="P12" i="1"/>
  <c r="P4" i="1"/>
  <c r="P5" i="1"/>
  <c r="P6" i="1"/>
  <c r="P7" i="1"/>
  <c r="P3" i="1"/>
  <c r="M43" i="1"/>
  <c r="M33" i="1"/>
  <c r="M32" i="1"/>
  <c r="M31" i="1"/>
  <c r="M25" i="1"/>
  <c r="M24" i="1"/>
  <c r="M23" i="1"/>
  <c r="M22" i="1"/>
  <c r="M21" i="1"/>
  <c r="M13" i="1"/>
  <c r="M4" i="1"/>
  <c r="M5" i="1"/>
  <c r="M6" i="1"/>
  <c r="M7" i="1"/>
  <c r="G43" i="1"/>
  <c r="G42" i="1"/>
  <c r="M42" i="1" s="1"/>
  <c r="G41" i="1"/>
  <c r="M41" i="1" s="1"/>
  <c r="G40" i="1"/>
  <c r="M40" i="1" s="1"/>
  <c r="G39" i="1"/>
  <c r="R39" i="1" s="1"/>
  <c r="Q42" i="1"/>
  <c r="Q41" i="1"/>
  <c r="Q40" i="1"/>
  <c r="Q39" i="1"/>
  <c r="Q25" i="1"/>
  <c r="Q23" i="1"/>
  <c r="Q16" i="1"/>
  <c r="Q15" i="1"/>
  <c r="Q14" i="1"/>
  <c r="Q13" i="1"/>
  <c r="Q12" i="1"/>
  <c r="G34" i="1"/>
  <c r="M34" i="1" s="1"/>
  <c r="G33" i="1"/>
  <c r="G32" i="1"/>
  <c r="G31" i="1"/>
  <c r="G30" i="1"/>
  <c r="M30" i="1" s="1"/>
  <c r="G25" i="1"/>
  <c r="R25" i="1" s="1"/>
  <c r="G24" i="1"/>
  <c r="R24" i="1" s="1"/>
  <c r="G23" i="1"/>
  <c r="R23" i="1" s="1"/>
  <c r="G22" i="1"/>
  <c r="R22" i="1" s="1"/>
  <c r="G21" i="1"/>
  <c r="R21" i="1" s="1"/>
  <c r="G16" i="1"/>
  <c r="M16" i="1" s="1"/>
  <c r="G15" i="1"/>
  <c r="M15" i="1" s="1"/>
  <c r="G14" i="1"/>
  <c r="M14" i="1" s="1"/>
  <c r="G13" i="1"/>
  <c r="R13" i="1" s="1"/>
  <c r="G12" i="1"/>
  <c r="M12" i="1" s="1"/>
  <c r="G4" i="1"/>
  <c r="R4" i="1" s="1"/>
  <c r="G5" i="1"/>
  <c r="R5" i="1" s="1"/>
  <c r="G6" i="1"/>
  <c r="R6" i="1" s="1"/>
  <c r="G7" i="1"/>
  <c r="R7" i="1" s="1"/>
  <c r="G3" i="1"/>
  <c r="M3" i="1" s="1"/>
  <c r="O43" i="1"/>
  <c r="O42" i="1"/>
  <c r="O41" i="1"/>
  <c r="O40" i="1"/>
  <c r="O39" i="1"/>
  <c r="M39" i="1" l="1"/>
  <c r="R34" i="1"/>
  <c r="R30" i="1"/>
  <c r="R12" i="1"/>
  <c r="R14" i="1"/>
  <c r="R16" i="1"/>
  <c r="R3" i="1"/>
  <c r="O25" i="1"/>
  <c r="O24" i="1"/>
  <c r="O23" i="1"/>
  <c r="O22" i="1"/>
  <c r="O21" i="1"/>
  <c r="O12" i="1"/>
  <c r="O13" i="1"/>
  <c r="O14" i="1"/>
  <c r="O15" i="1"/>
  <c r="O16" i="1"/>
  <c r="B9" i="1" l="1"/>
  <c r="S4" i="1"/>
  <c r="B44" i="1"/>
  <c r="S3" i="1" l="1"/>
  <c r="S7" i="1"/>
  <c r="S5" i="1"/>
  <c r="S6" i="1"/>
  <c r="B26" i="1"/>
  <c r="B35" i="1"/>
  <c r="B17" i="1"/>
  <c r="B8" i="1" l="1"/>
</calcChain>
</file>

<file path=xl/sharedStrings.xml><?xml version="1.0" encoding="utf-8"?>
<sst xmlns="http://schemas.openxmlformats.org/spreadsheetml/2006/main" count="60" uniqueCount="39">
  <si>
    <t>Avg. rounds per fight</t>
  </si>
  <si>
    <t>Player Run time</t>
  </si>
  <si>
    <t>Monster</t>
  </si>
  <si>
    <t>Starwyvern</t>
  </si>
  <si>
    <t>Wizard</t>
  </si>
  <si>
    <t>Green Dragon</t>
  </si>
  <si>
    <t>Werewolf</t>
  </si>
  <si>
    <t>Our Time</t>
  </si>
  <si>
    <t>XP</t>
  </si>
  <si>
    <t>level 16 hauksness</t>
  </si>
  <si>
    <t>level 16 desert</t>
  </si>
  <si>
    <t>Wyvern</t>
  </si>
  <si>
    <t>Rogue Scorpion</t>
  </si>
  <si>
    <t>Wraith Knight</t>
  </si>
  <si>
    <t>Knight</t>
  </si>
  <si>
    <t>Demon Knight</t>
  </si>
  <si>
    <t>XP/min</t>
  </si>
  <si>
    <t>Blocked time</t>
  </si>
  <si>
    <t>level 17 hauksness</t>
  </si>
  <si>
    <t>level 17 charlock</t>
  </si>
  <si>
    <t>Axe Knight</t>
  </si>
  <si>
    <t>Blue Dragon</t>
  </si>
  <si>
    <t>Stoneman</t>
  </si>
  <si>
    <t>level 17 desert</t>
  </si>
  <si>
    <t>Ambush Time</t>
  </si>
  <si>
    <t>Heal time (fight)</t>
  </si>
  <si>
    <t>HP lost (run)</t>
  </si>
  <si>
    <t>HP lost (fight)</t>
  </si>
  <si>
    <t>Heal time (run)</t>
  </si>
  <si>
    <t>Total: run</t>
  </si>
  <si>
    <t>Total: fight</t>
  </si>
  <si>
    <t>Run %</t>
  </si>
  <si>
    <t>Ambush %</t>
  </si>
  <si>
    <t>Fight? (1 or 0)</t>
  </si>
  <si>
    <t>Win message time</t>
  </si>
  <si>
    <t>Player Turn Time</t>
  </si>
  <si>
    <t>Enemy Turn Time</t>
  </si>
  <si>
    <t>Safe Zone?</t>
  </si>
  <si>
    <t>Avg. time to find a fight + fight intro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</si>
</sst>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A22" workbookViewId="0">
      <selection activeCell="R45" sqref="R45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customWidth="1"/>
    <col min="4" max="4" width="6.85546875" customWidth="1"/>
    <col min="5" max="5" width="9.85546875" customWidth="1"/>
    <col min="6" max="6" width="7.85546875" customWidth="1"/>
    <col min="7" max="7" width="8.140625" customWidth="1"/>
    <col min="8" max="8" width="10.140625" customWidth="1"/>
    <col min="9" max="9" width="8.28515625" customWidth="1"/>
    <col min="10" max="10" width="7.85546875" customWidth="1"/>
    <col min="11" max="11" width="4.5703125" customWidth="1"/>
    <col min="12" max="12" width="5.28515625" customWidth="1"/>
    <col min="13" max="13" width="8.140625" customWidth="1"/>
    <col min="14" max="14" width="7.140625" bestFit="1" customWidth="1"/>
    <col min="15" max="15" width="7.42578125" customWidth="1"/>
    <col min="16" max="16" width="6.42578125" customWidth="1"/>
    <col min="17" max="17" width="8.28515625" customWidth="1"/>
    <col min="18" max="18" width="9.42578125" customWidth="1"/>
    <col min="19" max="19" width="9.140625" bestFit="1" customWidth="1"/>
    <col min="20" max="20" width="6.140625" customWidth="1"/>
  </cols>
  <sheetData>
    <row r="1" spans="1:20" x14ac:dyDescent="0.25">
      <c r="A1" t="s">
        <v>9</v>
      </c>
    </row>
    <row r="2" spans="1:20" x14ac:dyDescent="0.25">
      <c r="A2" t="s">
        <v>2</v>
      </c>
      <c r="B2" t="s">
        <v>33</v>
      </c>
      <c r="C2" t="s">
        <v>35</v>
      </c>
      <c r="D2" t="s">
        <v>36</v>
      </c>
      <c r="E2" t="s">
        <v>0</v>
      </c>
      <c r="F2" t="s">
        <v>32</v>
      </c>
      <c r="G2" t="s">
        <v>24</v>
      </c>
      <c r="H2" t="s">
        <v>1</v>
      </c>
      <c r="I2" t="s">
        <v>17</v>
      </c>
      <c r="J2" t="s">
        <v>31</v>
      </c>
      <c r="K2" t="s">
        <v>34</v>
      </c>
      <c r="L2" t="s">
        <v>38</v>
      </c>
      <c r="M2" t="s">
        <v>30</v>
      </c>
      <c r="N2" t="s">
        <v>27</v>
      </c>
      <c r="O2" t="s">
        <v>25</v>
      </c>
      <c r="P2" t="s">
        <v>26</v>
      </c>
      <c r="Q2" t="s">
        <v>28</v>
      </c>
      <c r="R2" t="s">
        <v>29</v>
      </c>
      <c r="S2" t="s">
        <v>7</v>
      </c>
      <c r="T2" t="s">
        <v>8</v>
      </c>
    </row>
    <row r="3" spans="1:20" x14ac:dyDescent="0.25">
      <c r="A3" t="s">
        <v>3</v>
      </c>
      <c r="B3">
        <v>1</v>
      </c>
      <c r="C3">
        <v>2.2000000000000002</v>
      </c>
      <c r="D3">
        <v>2</v>
      </c>
      <c r="E3">
        <v>3.64</v>
      </c>
      <c r="F3">
        <v>0.31</v>
      </c>
      <c r="G3">
        <f>0.25+C3</f>
        <v>2.4500000000000002</v>
      </c>
      <c r="H3">
        <v>0.75</v>
      </c>
      <c r="I3">
        <v>1.5</v>
      </c>
      <c r="J3">
        <v>0.69630000000000003</v>
      </c>
      <c r="K3">
        <v>3</v>
      </c>
      <c r="L3">
        <v>8</v>
      </c>
      <c r="M3">
        <f>L3+K3+E3*C3+(E3-1)*D3+G3*F3</f>
        <v>25.047500000000003</v>
      </c>
      <c r="N3">
        <v>38</v>
      </c>
      <c r="O3">
        <f>(N3-24)*6/70</f>
        <v>1.2</v>
      </c>
      <c r="P3">
        <f>N3*F3/(E3-1)+(1-J3)*F3/(E3-1)</f>
        <v>4.4977829545454542</v>
      </c>
      <c r="Q3">
        <f>(P3-24)*6/70</f>
        <v>-1.6716186038961041</v>
      </c>
      <c r="R3">
        <f>L3+H3+(I3+C3)*(1-J3)+G3*F3</f>
        <v>10.633189999999999</v>
      </c>
      <c r="S3">
        <f>B3*(M3+O3*(1-B$9))+(1-B3)*(R3+Q3*(1-B$9))</f>
        <v>26.247500000000002</v>
      </c>
      <c r="T3">
        <v>43</v>
      </c>
    </row>
    <row r="4" spans="1:20" x14ac:dyDescent="0.25">
      <c r="A4" t="s">
        <v>3</v>
      </c>
      <c r="B4">
        <v>1</v>
      </c>
      <c r="C4">
        <v>2.2000000000000002</v>
      </c>
      <c r="D4">
        <v>2</v>
      </c>
      <c r="E4">
        <v>3.64</v>
      </c>
      <c r="F4">
        <v>0.31</v>
      </c>
      <c r="G4">
        <f t="shared" ref="G4:G7" si="0">0.25+C4</f>
        <v>2.4500000000000002</v>
      </c>
      <c r="H4">
        <v>0.75</v>
      </c>
      <c r="I4">
        <v>1.5</v>
      </c>
      <c r="J4">
        <v>0.69630000000000003</v>
      </c>
      <c r="K4">
        <v>3</v>
      </c>
      <c r="L4">
        <v>8</v>
      </c>
      <c r="M4">
        <f t="shared" ref="M4:M7" si="1">L4+K4+E4*C4+(E4-1)*D4+G4*F4</f>
        <v>25.047500000000003</v>
      </c>
      <c r="N4">
        <v>38</v>
      </c>
      <c r="O4">
        <f t="shared" ref="O4:O7" si="2">(N4-24)*6/70</f>
        <v>1.2</v>
      </c>
      <c r="P4">
        <f t="shared" ref="P4:P7" si="3">N4*F4/(E4-1)+(1-J4)*F4/(E4-1)</f>
        <v>4.4977829545454542</v>
      </c>
      <c r="Q4">
        <f t="shared" ref="Q4:Q7" si="4">(P4-24)*6/70</f>
        <v>-1.6716186038961041</v>
      </c>
      <c r="R4">
        <f t="shared" ref="R4:R7" si="5">L4+H4+(I4+C4)*(1-J4)+G4*F4</f>
        <v>10.633189999999999</v>
      </c>
      <c r="S4">
        <f t="shared" ref="S4:S7" si="6">B4*(M4+O4*(1-B$9))+(1-B4)*(R4+Q4*(1-B$9))</f>
        <v>26.247500000000002</v>
      </c>
      <c r="T4">
        <v>43</v>
      </c>
    </row>
    <row r="5" spans="1:20" x14ac:dyDescent="0.25">
      <c r="A5" t="s">
        <v>4</v>
      </c>
      <c r="B5">
        <v>1</v>
      </c>
      <c r="C5">
        <v>2.2000000000000002</v>
      </c>
      <c r="D5">
        <v>2</v>
      </c>
      <c r="E5">
        <v>2.4900000000000002</v>
      </c>
      <c r="F5">
        <v>0.28000000000000003</v>
      </c>
      <c r="G5">
        <f t="shared" si="0"/>
        <v>2.4500000000000002</v>
      </c>
      <c r="H5">
        <v>0.75</v>
      </c>
      <c r="I5">
        <v>1.5</v>
      </c>
      <c r="J5">
        <v>0.7339</v>
      </c>
      <c r="K5">
        <v>3</v>
      </c>
      <c r="L5">
        <v>8</v>
      </c>
      <c r="M5">
        <f t="shared" si="1"/>
        <v>20.144000000000002</v>
      </c>
      <c r="N5">
        <v>28</v>
      </c>
      <c r="O5">
        <f t="shared" si="2"/>
        <v>0.34285714285714286</v>
      </c>
      <c r="P5">
        <f t="shared" si="3"/>
        <v>5.3117503355704692</v>
      </c>
      <c r="Q5">
        <f t="shared" si="4"/>
        <v>-1.6018499712368168</v>
      </c>
      <c r="R5">
        <f t="shared" si="5"/>
        <v>10.42057</v>
      </c>
      <c r="S5">
        <f t="shared" si="6"/>
        <v>20.486857142857144</v>
      </c>
      <c r="T5">
        <v>50</v>
      </c>
    </row>
    <row r="6" spans="1:20" x14ac:dyDescent="0.25">
      <c r="A6" t="s">
        <v>5</v>
      </c>
      <c r="B6">
        <v>1</v>
      </c>
      <c r="C6">
        <v>2.2000000000000002</v>
      </c>
      <c r="D6">
        <v>2</v>
      </c>
      <c r="E6">
        <v>2.58</v>
      </c>
      <c r="F6">
        <v>0.25</v>
      </c>
      <c r="G6">
        <f t="shared" si="0"/>
        <v>2.4500000000000002</v>
      </c>
      <c r="H6">
        <v>0.75</v>
      </c>
      <c r="I6">
        <v>1.5</v>
      </c>
      <c r="J6">
        <v>0.71889999999999998</v>
      </c>
      <c r="K6">
        <v>3</v>
      </c>
      <c r="L6">
        <v>8</v>
      </c>
      <c r="M6">
        <f t="shared" si="1"/>
        <v>20.448500000000003</v>
      </c>
      <c r="N6">
        <v>30</v>
      </c>
      <c r="O6">
        <f t="shared" si="2"/>
        <v>0.51428571428571423</v>
      </c>
      <c r="P6">
        <f t="shared" si="3"/>
        <v>4.7913132911392404</v>
      </c>
      <c r="Q6">
        <f t="shared" si="4"/>
        <v>-1.6464588607594937</v>
      </c>
      <c r="R6">
        <f t="shared" si="5"/>
        <v>10.402570000000001</v>
      </c>
      <c r="S6">
        <f t="shared" si="6"/>
        <v>20.962785714285715</v>
      </c>
      <c r="T6">
        <v>45</v>
      </c>
    </row>
    <row r="7" spans="1:20" x14ac:dyDescent="0.25">
      <c r="A7" t="s">
        <v>6</v>
      </c>
      <c r="B7">
        <v>1</v>
      </c>
      <c r="C7">
        <v>2.2000000000000002</v>
      </c>
      <c r="D7">
        <v>2</v>
      </c>
      <c r="E7">
        <v>2.54</v>
      </c>
      <c r="F7">
        <v>0.2</v>
      </c>
      <c r="G7">
        <f t="shared" si="0"/>
        <v>2.4500000000000002</v>
      </c>
      <c r="H7">
        <v>0.75</v>
      </c>
      <c r="I7">
        <v>1.5</v>
      </c>
      <c r="J7">
        <v>0.8</v>
      </c>
      <c r="K7">
        <v>3</v>
      </c>
      <c r="L7">
        <v>8</v>
      </c>
      <c r="M7">
        <f t="shared" si="1"/>
        <v>20.157999999999998</v>
      </c>
      <c r="N7">
        <v>29</v>
      </c>
      <c r="O7">
        <f t="shared" si="2"/>
        <v>0.42857142857142855</v>
      </c>
      <c r="P7">
        <f t="shared" si="3"/>
        <v>3.7922077922077926</v>
      </c>
      <c r="Q7">
        <f t="shared" si="4"/>
        <v>-1.7320964749536176</v>
      </c>
      <c r="R7">
        <f t="shared" si="5"/>
        <v>9.98</v>
      </c>
      <c r="S7">
        <f t="shared" si="6"/>
        <v>20.586571428571425</v>
      </c>
      <c r="T7">
        <v>40</v>
      </c>
    </row>
    <row r="8" spans="1:20" x14ac:dyDescent="0.25">
      <c r="A8" t="s">
        <v>16</v>
      </c>
      <c r="B8">
        <f xml:space="preserve"> ( T3*B3+T4*B4+T5*B5+T6*B6+T7*B7 ) / (S3+S4+S5+S6+S7) * 60</f>
        <v>115.77629803977329</v>
      </c>
    </row>
    <row r="9" spans="1:20" x14ac:dyDescent="0.25">
      <c r="A9" t="s">
        <v>37</v>
      </c>
      <c r="B9">
        <f>IF(SUM(O3:O7) &gt; 0, 0, 1)</f>
        <v>0</v>
      </c>
    </row>
    <row r="11" spans="1:20" x14ac:dyDescent="0.25">
      <c r="A11" t="s">
        <v>10</v>
      </c>
    </row>
    <row r="12" spans="1:20" x14ac:dyDescent="0.25">
      <c r="A12" t="s">
        <v>11</v>
      </c>
      <c r="B12">
        <v>1</v>
      </c>
      <c r="C12">
        <v>2.2000000000000002</v>
      </c>
      <c r="D12">
        <v>2</v>
      </c>
      <c r="E12">
        <v>1.67</v>
      </c>
      <c r="F12">
        <v>0.13700000000000001</v>
      </c>
      <c r="G12">
        <f>0.25+C12</f>
        <v>2.4500000000000002</v>
      </c>
      <c r="H12">
        <v>0.75</v>
      </c>
      <c r="I12">
        <v>1.5</v>
      </c>
      <c r="J12">
        <v>0.86240000000000006</v>
      </c>
      <c r="K12">
        <v>3</v>
      </c>
      <c r="L12">
        <v>4</v>
      </c>
      <c r="M12">
        <f>L12+K12+E12*C12+(E12-1)*D12+G12*F12</f>
        <v>12.349649999999999</v>
      </c>
      <c r="N12">
        <v>5</v>
      </c>
      <c r="O12">
        <f t="shared" ref="O12:O15" si="7">(N12-8)*6/70</f>
        <v>-0.25714285714285712</v>
      </c>
      <c r="P12">
        <f>N12*F12/(E12-1)+(1-J12)*F12/(E12-1)</f>
        <v>1.0505241791044777</v>
      </c>
      <c r="Q12">
        <f t="shared" ref="Q12:Q16" si="8">(P12-8)*6/70</f>
        <v>-0.59566935607675897</v>
      </c>
      <c r="R12">
        <f>L12+H12+(I12+C12)*(1-J12)+G12*F12</f>
        <v>5.5947699999999996</v>
      </c>
      <c r="S12">
        <f>B12*(M12+O12*(1-B$18))+(1-B12)*(R12+Q12*(1-B$18))</f>
        <v>12.349649999999999</v>
      </c>
      <c r="T12">
        <v>24</v>
      </c>
    </row>
    <row r="13" spans="1:20" x14ac:dyDescent="0.25">
      <c r="A13" t="s">
        <v>12</v>
      </c>
      <c r="B13">
        <v>1</v>
      </c>
      <c r="C13">
        <v>2.2000000000000002</v>
      </c>
      <c r="D13">
        <v>2</v>
      </c>
      <c r="E13">
        <v>1.85</v>
      </c>
      <c r="F13">
        <v>0.26</v>
      </c>
      <c r="G13">
        <f t="shared" ref="G13:G16" si="9">0.25+C13</f>
        <v>2.4500000000000002</v>
      </c>
      <c r="H13">
        <v>0.75</v>
      </c>
      <c r="I13">
        <v>1.5</v>
      </c>
      <c r="J13">
        <v>0.74339999999999995</v>
      </c>
      <c r="K13">
        <v>3</v>
      </c>
      <c r="L13">
        <v>4</v>
      </c>
      <c r="M13">
        <f t="shared" ref="M13:M16" si="10">L13+K13+E13*C13+(E13-1)*D13+G13*F13</f>
        <v>13.407</v>
      </c>
      <c r="N13">
        <v>6</v>
      </c>
      <c r="O13">
        <f t="shared" si="7"/>
        <v>-0.17142857142857143</v>
      </c>
      <c r="P13">
        <f t="shared" ref="P13:P16" si="11">N13*F13/(E13-1)+(1-J13)*F13/(E13-1)</f>
        <v>1.9137835294117647</v>
      </c>
      <c r="Q13">
        <f t="shared" si="8"/>
        <v>-0.52167569747899167</v>
      </c>
      <c r="R13">
        <f t="shared" ref="R13:R16" si="12">L13+H13+(I13+C13)*(1-J13)+G13*F13</f>
        <v>6.3364200000000004</v>
      </c>
      <c r="S13">
        <f t="shared" ref="S13:S16" si="13">B13*(M13+O13*(1-B$18))+(1-B13)*(R13+Q13*(1-B$18))</f>
        <v>13.407</v>
      </c>
      <c r="T13">
        <v>26</v>
      </c>
    </row>
    <row r="14" spans="1:20" x14ac:dyDescent="0.25">
      <c r="A14" t="s">
        <v>13</v>
      </c>
      <c r="B14">
        <v>1</v>
      </c>
      <c r="C14">
        <v>2.2000000000000002</v>
      </c>
      <c r="D14">
        <v>2</v>
      </c>
      <c r="E14">
        <v>2.15</v>
      </c>
      <c r="F14">
        <v>0.16</v>
      </c>
      <c r="G14">
        <f t="shared" si="9"/>
        <v>2.4500000000000002</v>
      </c>
      <c r="H14">
        <v>0.75</v>
      </c>
      <c r="I14">
        <v>1.5</v>
      </c>
      <c r="J14">
        <v>0.84</v>
      </c>
      <c r="K14">
        <v>3</v>
      </c>
      <c r="L14">
        <v>4</v>
      </c>
      <c r="M14">
        <f t="shared" si="10"/>
        <v>14.422000000000001</v>
      </c>
      <c r="N14">
        <v>5</v>
      </c>
      <c r="O14">
        <f t="shared" si="7"/>
        <v>-0.25714285714285712</v>
      </c>
      <c r="P14">
        <f t="shared" si="11"/>
        <v>0.71791304347826101</v>
      </c>
      <c r="Q14">
        <f t="shared" si="8"/>
        <v>-0.62417888198757765</v>
      </c>
      <c r="R14">
        <f t="shared" si="12"/>
        <v>5.7340000000000009</v>
      </c>
      <c r="S14">
        <f t="shared" si="13"/>
        <v>14.422000000000001</v>
      </c>
      <c r="T14">
        <v>28</v>
      </c>
    </row>
    <row r="15" spans="1:20" x14ac:dyDescent="0.25">
      <c r="A15" t="s">
        <v>14</v>
      </c>
      <c r="B15">
        <v>1</v>
      </c>
      <c r="C15">
        <v>2.2000000000000002</v>
      </c>
      <c r="D15">
        <v>2</v>
      </c>
      <c r="E15">
        <v>2.23</v>
      </c>
      <c r="F15">
        <v>0.216</v>
      </c>
      <c r="G15">
        <f t="shared" si="9"/>
        <v>2.4500000000000002</v>
      </c>
      <c r="H15">
        <v>0.75</v>
      </c>
      <c r="I15">
        <v>1.5</v>
      </c>
      <c r="J15">
        <v>0.77700000000000002</v>
      </c>
      <c r="K15">
        <v>3</v>
      </c>
      <c r="L15">
        <v>4</v>
      </c>
      <c r="M15">
        <f t="shared" si="10"/>
        <v>14.895199999999999</v>
      </c>
      <c r="N15">
        <v>5</v>
      </c>
      <c r="O15">
        <f t="shared" si="7"/>
        <v>-0.25714285714285712</v>
      </c>
      <c r="P15">
        <f t="shared" si="11"/>
        <v>0.91720975609756106</v>
      </c>
      <c r="Q15">
        <f t="shared" si="8"/>
        <v>-0.60709630662020908</v>
      </c>
      <c r="R15">
        <f t="shared" si="12"/>
        <v>6.1043000000000003</v>
      </c>
      <c r="S15">
        <f t="shared" si="13"/>
        <v>14.895199999999999</v>
      </c>
      <c r="T15">
        <v>33</v>
      </c>
    </row>
    <row r="16" spans="1:20" x14ac:dyDescent="0.25">
      <c r="A16" t="s">
        <v>15</v>
      </c>
      <c r="B16">
        <v>1</v>
      </c>
      <c r="C16">
        <v>2.2000000000000002</v>
      </c>
      <c r="D16">
        <v>2</v>
      </c>
      <c r="E16">
        <v>2.62</v>
      </c>
      <c r="F16">
        <v>0.186</v>
      </c>
      <c r="G16">
        <f t="shared" si="9"/>
        <v>2.4500000000000002</v>
      </c>
      <c r="H16">
        <v>0.75</v>
      </c>
      <c r="I16">
        <v>1.5</v>
      </c>
      <c r="J16">
        <v>0.81699999999999995</v>
      </c>
      <c r="K16">
        <v>3</v>
      </c>
      <c r="L16">
        <v>4</v>
      </c>
      <c r="M16">
        <f t="shared" si="10"/>
        <v>16.459700000000002</v>
      </c>
      <c r="N16">
        <v>12</v>
      </c>
      <c r="O16">
        <f>(N16-8)*6/70</f>
        <v>0.34285714285714286</v>
      </c>
      <c r="P16">
        <f t="shared" si="11"/>
        <v>1.3987888888888889</v>
      </c>
      <c r="Q16">
        <f t="shared" si="8"/>
        <v>-0.56581809523809512</v>
      </c>
      <c r="R16">
        <f t="shared" si="12"/>
        <v>5.8828000000000005</v>
      </c>
      <c r="S16">
        <f t="shared" si="13"/>
        <v>16.459700000000002</v>
      </c>
      <c r="T16">
        <v>37</v>
      </c>
    </row>
    <row r="17" spans="1:20" x14ac:dyDescent="0.25">
      <c r="A17" t="s">
        <v>16</v>
      </c>
      <c r="B17">
        <f xml:space="preserve"> ( T12*B12+T13*B13+T14*B14+T15*B15+T16*B16 ) / (S12+S13+S14+S15+S16) * 60</f>
        <v>124.13755503536453</v>
      </c>
    </row>
    <row r="18" spans="1:20" x14ac:dyDescent="0.25">
      <c r="A18" t="s">
        <v>37</v>
      </c>
      <c r="B18">
        <f>IF(SUM(O12:O16) &gt; 0, 0, 1)</f>
        <v>1</v>
      </c>
    </row>
    <row r="20" spans="1:20" x14ac:dyDescent="0.25">
      <c r="A20" t="s">
        <v>18</v>
      </c>
    </row>
    <row r="21" spans="1:20" x14ac:dyDescent="0.25">
      <c r="A21" t="s">
        <v>3</v>
      </c>
      <c r="B21">
        <v>1</v>
      </c>
      <c r="C21">
        <v>2.2000000000000002</v>
      </c>
      <c r="D21">
        <v>2</v>
      </c>
      <c r="E21">
        <v>4.0599999999999996</v>
      </c>
      <c r="F21">
        <v>0.27400000000000002</v>
      </c>
      <c r="G21">
        <f>0.25+C21</f>
        <v>2.4500000000000002</v>
      </c>
      <c r="H21">
        <v>0.75</v>
      </c>
      <c r="I21">
        <v>1.5</v>
      </c>
      <c r="J21">
        <v>0.72519999999999996</v>
      </c>
      <c r="K21">
        <v>3</v>
      </c>
      <c r="L21">
        <v>4</v>
      </c>
      <c r="M21">
        <f>L21+K21+E21*C21+(E21-1)*D21+G21*F21</f>
        <v>22.723299999999998</v>
      </c>
      <c r="N21">
        <v>23</v>
      </c>
      <c r="O21">
        <f t="shared" ref="O21:O25" si="14">(N21-8)*6/70</f>
        <v>1.2857142857142858</v>
      </c>
      <c r="P21">
        <f>N21*F21/(E21-1)+(1-J21)*F21/(E21-1)</f>
        <v>2.0840833986928109</v>
      </c>
      <c r="Q21">
        <f t="shared" ref="Q21:Q25" si="15">(P21-8)*6/70</f>
        <v>-0.50707856582633049</v>
      </c>
      <c r="R21">
        <f>L21+H21+(I21+C21)*(1-J21)+G21*F21</f>
        <v>6.4380600000000001</v>
      </c>
      <c r="S21">
        <f>B21*(M21+O21*(1-B$27))+(1-B21)*(R21+Q21*(1-B$27))</f>
        <v>24.009014285714283</v>
      </c>
      <c r="T21">
        <v>43</v>
      </c>
    </row>
    <row r="22" spans="1:20" x14ac:dyDescent="0.25">
      <c r="A22" t="s">
        <v>3</v>
      </c>
      <c r="B22">
        <v>1</v>
      </c>
      <c r="C22">
        <v>2.2000000000000002</v>
      </c>
      <c r="D22">
        <v>2</v>
      </c>
      <c r="E22">
        <v>4.0599999999999996</v>
      </c>
      <c r="F22">
        <v>0.27400000000000002</v>
      </c>
      <c r="G22">
        <f t="shared" ref="G22:G25" si="16">0.25+C22</f>
        <v>2.4500000000000002</v>
      </c>
      <c r="H22">
        <v>0.75</v>
      </c>
      <c r="I22">
        <v>1.5</v>
      </c>
      <c r="J22">
        <v>0.72519999999999996</v>
      </c>
      <c r="K22">
        <v>3</v>
      </c>
      <c r="L22">
        <v>4</v>
      </c>
      <c r="M22">
        <f t="shared" ref="M22:M25" si="17">L22+K22+E22*C22+(E22-1)*D22+G22*F22</f>
        <v>22.723299999999998</v>
      </c>
      <c r="N22">
        <v>23</v>
      </c>
      <c r="O22">
        <f t="shared" si="14"/>
        <v>1.2857142857142858</v>
      </c>
      <c r="P22">
        <f t="shared" ref="P22:P25" si="18">N22*F22/(E22-1)+(1-J22)*F22/(E22-1)</f>
        <v>2.0840833986928109</v>
      </c>
      <c r="Q22">
        <f t="shared" si="15"/>
        <v>-0.50707856582633049</v>
      </c>
      <c r="R22">
        <f t="shared" ref="R22:R25" si="19">L22+H22+(I22+C22)*(1-J22)+G22*F22</f>
        <v>6.4380600000000001</v>
      </c>
      <c r="S22">
        <f t="shared" ref="S22:S25" si="20">B22*(M22+O22*(1-B$27))+(1-B22)*(R22+Q22*(1-B$27))</f>
        <v>24.009014285714283</v>
      </c>
      <c r="T22">
        <v>43</v>
      </c>
    </row>
    <row r="23" spans="1:20" x14ac:dyDescent="0.25">
      <c r="A23" t="s">
        <v>4</v>
      </c>
      <c r="B23">
        <v>1</v>
      </c>
      <c r="C23">
        <v>2.2000000000000002</v>
      </c>
      <c r="D23">
        <v>2</v>
      </c>
      <c r="E23">
        <v>2.5299999999999998</v>
      </c>
      <c r="F23">
        <v>0.24399999999999999</v>
      </c>
      <c r="G23">
        <f t="shared" si="16"/>
        <v>2.4500000000000002</v>
      </c>
      <c r="H23">
        <v>0.75</v>
      </c>
      <c r="I23">
        <v>1.5</v>
      </c>
      <c r="J23">
        <v>0.75929999999999997</v>
      </c>
      <c r="K23">
        <v>3</v>
      </c>
      <c r="L23">
        <v>4</v>
      </c>
      <c r="M23">
        <f t="shared" si="17"/>
        <v>16.223799999999997</v>
      </c>
      <c r="N23">
        <v>28</v>
      </c>
      <c r="O23">
        <f t="shared" si="14"/>
        <v>1.7142857142857142</v>
      </c>
      <c r="P23">
        <f t="shared" si="18"/>
        <v>4.5037456209150326</v>
      </c>
      <c r="Q23">
        <f t="shared" si="15"/>
        <v>-0.29967894677871154</v>
      </c>
      <c r="R23">
        <f t="shared" si="19"/>
        <v>6.2383900000000008</v>
      </c>
      <c r="S23">
        <f t="shared" si="20"/>
        <v>17.938085714285712</v>
      </c>
      <c r="T23">
        <v>50</v>
      </c>
    </row>
    <row r="24" spans="1:20" x14ac:dyDescent="0.25">
      <c r="A24" t="s">
        <v>5</v>
      </c>
      <c r="B24">
        <v>1</v>
      </c>
      <c r="C24">
        <v>2.2000000000000002</v>
      </c>
      <c r="D24">
        <v>2</v>
      </c>
      <c r="E24">
        <v>2.5499999999999998</v>
      </c>
      <c r="F24">
        <v>0.255</v>
      </c>
      <c r="G24">
        <f t="shared" si="16"/>
        <v>2.4500000000000002</v>
      </c>
      <c r="H24">
        <v>0.75</v>
      </c>
      <c r="I24">
        <v>1.5</v>
      </c>
      <c r="J24">
        <v>0.74560000000000004</v>
      </c>
      <c r="K24">
        <v>3</v>
      </c>
      <c r="L24">
        <v>4</v>
      </c>
      <c r="M24">
        <f t="shared" si="17"/>
        <v>16.33475</v>
      </c>
      <c r="N24">
        <v>28</v>
      </c>
      <c r="O24">
        <f t="shared" si="14"/>
        <v>1.7142857142857142</v>
      </c>
      <c r="P24">
        <f t="shared" si="18"/>
        <v>4.6483045161290333</v>
      </c>
      <c r="Q24">
        <f t="shared" si="15"/>
        <v>-0.28728818433179715</v>
      </c>
      <c r="R24">
        <f t="shared" si="19"/>
        <v>6.3160299999999996</v>
      </c>
      <c r="S24">
        <f t="shared" si="20"/>
        <v>18.049035714285715</v>
      </c>
      <c r="T24">
        <v>45</v>
      </c>
    </row>
    <row r="25" spans="1:20" x14ac:dyDescent="0.25">
      <c r="A25" t="s">
        <v>6</v>
      </c>
      <c r="B25">
        <v>1</v>
      </c>
      <c r="C25">
        <v>2.2000000000000002</v>
      </c>
      <c r="D25">
        <v>2</v>
      </c>
      <c r="E25">
        <v>2.5499999999999998</v>
      </c>
      <c r="F25">
        <v>0.185</v>
      </c>
      <c r="G25">
        <f t="shared" si="16"/>
        <v>2.4500000000000002</v>
      </c>
      <c r="H25">
        <v>0.75</v>
      </c>
      <c r="I25">
        <v>1.5</v>
      </c>
      <c r="J25">
        <v>0.81899999999999995</v>
      </c>
      <c r="K25">
        <v>3</v>
      </c>
      <c r="L25">
        <v>4</v>
      </c>
      <c r="M25">
        <f t="shared" si="17"/>
        <v>16.163249999999998</v>
      </c>
      <c r="N25">
        <v>13</v>
      </c>
      <c r="O25">
        <f t="shared" si="14"/>
        <v>0.42857142857142855</v>
      </c>
      <c r="P25">
        <f t="shared" si="18"/>
        <v>1.5732161290322582</v>
      </c>
      <c r="Q25">
        <f t="shared" si="15"/>
        <v>-0.55086718894009212</v>
      </c>
      <c r="R25">
        <f t="shared" si="19"/>
        <v>5.8729500000000003</v>
      </c>
      <c r="S25">
        <f t="shared" si="20"/>
        <v>16.591821428571425</v>
      </c>
      <c r="T25">
        <v>40</v>
      </c>
    </row>
    <row r="26" spans="1:20" x14ac:dyDescent="0.25">
      <c r="A26" t="s">
        <v>16</v>
      </c>
      <c r="B26">
        <f xml:space="preserve"> ( T21*B21+T22*B22+T23*B23+T24*B24+T25*B25 ) / (S21+S22+S23+S24+S25) * 60</f>
        <v>131.81311337404651</v>
      </c>
    </row>
    <row r="27" spans="1:20" x14ac:dyDescent="0.25">
      <c r="A27" t="s">
        <v>37</v>
      </c>
      <c r="B27">
        <f>IF(SUM(O21:O25) &gt; 0, 0, 1)</f>
        <v>0</v>
      </c>
    </row>
    <row r="29" spans="1:20" x14ac:dyDescent="0.25">
      <c r="A29" t="s">
        <v>19</v>
      </c>
    </row>
    <row r="30" spans="1:20" x14ac:dyDescent="0.25">
      <c r="A30" t="s">
        <v>4</v>
      </c>
      <c r="B30">
        <v>1</v>
      </c>
      <c r="C30">
        <v>2.2000000000000002</v>
      </c>
      <c r="D30">
        <v>2</v>
      </c>
      <c r="E30">
        <v>2.5299999999999998</v>
      </c>
      <c r="F30">
        <v>0.24399999999999999</v>
      </c>
      <c r="G30">
        <f>0.25+C30</f>
        <v>2.4500000000000002</v>
      </c>
      <c r="H30">
        <v>0.75</v>
      </c>
      <c r="I30">
        <v>1.5</v>
      </c>
      <c r="J30">
        <v>0.75929999999999997</v>
      </c>
      <c r="K30">
        <v>3</v>
      </c>
      <c r="L30">
        <v>6</v>
      </c>
      <c r="M30">
        <f>L30+K30+E30*C30+(E30-1)*D30+G30*F30</f>
        <v>18.223799999999997</v>
      </c>
      <c r="N30">
        <v>28</v>
      </c>
      <c r="O30">
        <f>(N30-16)*(6+26.666)/70</f>
        <v>5.5998857142857137</v>
      </c>
      <c r="P30">
        <f>N30*F30/(E30-1)+(1-J30)*F30/(E30-1)</f>
        <v>4.5037456209150326</v>
      </c>
      <c r="Q30">
        <f>(P30-16)*(6+26.667)/70</f>
        <v>-5.3649734543081236</v>
      </c>
      <c r="R30">
        <f>L30+H30+(I30+C30)*(1-J30)+G30*F30</f>
        <v>8.2383900000000008</v>
      </c>
      <c r="S30">
        <f>B30*(M30+O30*(1-B$36))+(1-B30)*(R30+Q30*(1-B$36))</f>
        <v>23.823685714285709</v>
      </c>
      <c r="T30">
        <v>50</v>
      </c>
    </row>
    <row r="31" spans="1:20" x14ac:dyDescent="0.25">
      <c r="A31" t="s">
        <v>20</v>
      </c>
      <c r="B31">
        <v>0</v>
      </c>
      <c r="C31">
        <v>2.2000000000000002</v>
      </c>
      <c r="D31">
        <v>2</v>
      </c>
      <c r="E31">
        <v>3.81</v>
      </c>
      <c r="F31">
        <v>0.28000000000000003</v>
      </c>
      <c r="G31">
        <f t="shared" ref="G31:G34" si="21">0.25+C31</f>
        <v>2.4500000000000002</v>
      </c>
      <c r="H31">
        <v>0.75</v>
      </c>
      <c r="I31">
        <v>1.5</v>
      </c>
      <c r="J31">
        <v>0.71840000000000004</v>
      </c>
      <c r="K31">
        <v>3</v>
      </c>
      <c r="L31">
        <v>6</v>
      </c>
      <c r="M31">
        <f t="shared" ref="M31:M34" si="22">L31+K31+E31*C31+(E31-1)*D31+G31*F31</f>
        <v>23.688000000000002</v>
      </c>
      <c r="N31">
        <v>49</v>
      </c>
      <c r="O31">
        <f t="shared" ref="O31:O34" si="23">(N31-16)*(6+26.666)/70</f>
        <v>15.399685714285711</v>
      </c>
      <c r="P31">
        <f t="shared" ref="P31:P34" si="24">N31*F31/(E31-1)+(1-J31)*F31/(E31-1)</f>
        <v>4.9106220640569394</v>
      </c>
      <c r="Q31">
        <f t="shared" ref="Q31:Q34" si="25">(P31-16)*(6+26.667)/70</f>
        <v>-5.1750958433350283</v>
      </c>
      <c r="R31">
        <f t="shared" ref="R31:R34" si="26">L31+H31+(I31+C31)*(1-J31)+G31*F31</f>
        <v>8.477920000000001</v>
      </c>
      <c r="S31">
        <f t="shared" ref="S31:S34" si="27">B31*(M31+O31*(1-B$36))+(1-B31)*(R31+Q31*(1-B$36))</f>
        <v>3.3028241566649728</v>
      </c>
      <c r="T31">
        <v>54</v>
      </c>
    </row>
    <row r="32" spans="1:20" x14ac:dyDescent="0.25">
      <c r="A32" t="s">
        <v>21</v>
      </c>
      <c r="B32">
        <v>1</v>
      </c>
      <c r="C32">
        <v>2.2000000000000002</v>
      </c>
      <c r="D32">
        <v>2</v>
      </c>
      <c r="E32">
        <v>2.88</v>
      </c>
      <c r="F32">
        <v>0.28899999999999998</v>
      </c>
      <c r="G32">
        <f t="shared" si="21"/>
        <v>2.4500000000000002</v>
      </c>
      <c r="H32">
        <v>0.75</v>
      </c>
      <c r="I32">
        <v>1.5</v>
      </c>
      <c r="J32">
        <v>0.71150000000000002</v>
      </c>
      <c r="K32">
        <v>3</v>
      </c>
      <c r="L32">
        <v>6</v>
      </c>
      <c r="M32">
        <f t="shared" si="22"/>
        <v>19.80405</v>
      </c>
      <c r="N32">
        <v>40</v>
      </c>
      <c r="O32">
        <f t="shared" si="23"/>
        <v>11.199771428571427</v>
      </c>
      <c r="P32">
        <f t="shared" si="24"/>
        <v>6.1932853723404255</v>
      </c>
      <c r="Q32">
        <f t="shared" si="25"/>
        <v>-4.5765135248822189</v>
      </c>
      <c r="R32">
        <f t="shared" si="26"/>
        <v>8.5254999999999992</v>
      </c>
      <c r="S32">
        <f t="shared" si="27"/>
        <v>31.003821428571428</v>
      </c>
      <c r="T32">
        <v>60</v>
      </c>
    </row>
    <row r="33" spans="1:20" x14ac:dyDescent="0.25">
      <c r="A33" t="s">
        <v>21</v>
      </c>
      <c r="B33">
        <v>1</v>
      </c>
      <c r="C33">
        <v>2.2000000000000002</v>
      </c>
      <c r="D33">
        <v>2</v>
      </c>
      <c r="E33">
        <v>2.88</v>
      </c>
      <c r="F33">
        <v>0.28899999999999998</v>
      </c>
      <c r="G33">
        <f t="shared" si="21"/>
        <v>2.4500000000000002</v>
      </c>
      <c r="H33">
        <v>0.75</v>
      </c>
      <c r="I33">
        <v>1.5</v>
      </c>
      <c r="J33">
        <v>0.71150000000000002</v>
      </c>
      <c r="K33">
        <v>3</v>
      </c>
      <c r="L33">
        <v>6</v>
      </c>
      <c r="M33">
        <f t="shared" si="22"/>
        <v>19.80405</v>
      </c>
      <c r="N33">
        <v>40</v>
      </c>
      <c r="O33">
        <f t="shared" si="23"/>
        <v>11.199771428571427</v>
      </c>
      <c r="P33">
        <f t="shared" si="24"/>
        <v>6.1932853723404255</v>
      </c>
      <c r="Q33">
        <f t="shared" si="25"/>
        <v>-4.5765135248822189</v>
      </c>
      <c r="R33">
        <f t="shared" si="26"/>
        <v>8.5254999999999992</v>
      </c>
      <c r="S33">
        <f t="shared" si="27"/>
        <v>31.003821428571428</v>
      </c>
      <c r="T33">
        <v>60</v>
      </c>
    </row>
    <row r="34" spans="1:20" x14ac:dyDescent="0.25">
      <c r="A34" t="s">
        <v>22</v>
      </c>
      <c r="B34">
        <v>0</v>
      </c>
      <c r="C34">
        <v>2.2000000000000002</v>
      </c>
      <c r="D34">
        <v>2</v>
      </c>
      <c r="E34">
        <v>6.89</v>
      </c>
      <c r="F34">
        <v>0.27300000000000002</v>
      </c>
      <c r="G34">
        <f t="shared" si="21"/>
        <v>2.4500000000000002</v>
      </c>
      <c r="H34">
        <v>0.75</v>
      </c>
      <c r="I34">
        <v>1.5</v>
      </c>
      <c r="J34">
        <v>0.72519999999999996</v>
      </c>
      <c r="K34">
        <v>3</v>
      </c>
      <c r="L34">
        <v>6</v>
      </c>
      <c r="M34">
        <f t="shared" si="22"/>
        <v>36.606850000000001</v>
      </c>
      <c r="N34">
        <v>35</v>
      </c>
      <c r="O34">
        <f t="shared" si="23"/>
        <v>8.8664857142857141</v>
      </c>
      <c r="P34">
        <f t="shared" si="24"/>
        <v>1.6349779966044145</v>
      </c>
      <c r="Q34">
        <f t="shared" si="25"/>
        <v>-6.7037453397846232</v>
      </c>
      <c r="R34">
        <f t="shared" si="26"/>
        <v>8.4356100000000005</v>
      </c>
      <c r="S34">
        <f t="shared" si="27"/>
        <v>1.7318646602153773</v>
      </c>
      <c r="T34">
        <v>65</v>
      </c>
    </row>
    <row r="35" spans="1:20" x14ac:dyDescent="0.25">
      <c r="A35" t="s">
        <v>16</v>
      </c>
      <c r="B35">
        <f xml:space="preserve"> ( T30*B30+T31*B31+T32*B32+T33*B33+T34*B34 ) / (S30+S31+S32+S33+S34) * 60</f>
        <v>112.25318653959584</v>
      </c>
    </row>
    <row r="36" spans="1:20" x14ac:dyDescent="0.25">
      <c r="A36" t="s">
        <v>37</v>
      </c>
      <c r="B36">
        <f>IF(SUM(O30:O34) &gt; 0, 0, 1)</f>
        <v>0</v>
      </c>
    </row>
    <row r="38" spans="1:20" x14ac:dyDescent="0.25">
      <c r="A38" t="s">
        <v>23</v>
      </c>
    </row>
    <row r="39" spans="1:20" x14ac:dyDescent="0.25">
      <c r="A39" t="s">
        <v>11</v>
      </c>
      <c r="B39">
        <v>1</v>
      </c>
      <c r="C39">
        <v>2.2000000000000002</v>
      </c>
      <c r="D39">
        <v>2</v>
      </c>
      <c r="E39">
        <v>1.67</v>
      </c>
      <c r="F39">
        <v>0.121</v>
      </c>
      <c r="G39">
        <f>0.25+C39</f>
        <v>2.4500000000000002</v>
      </c>
      <c r="H39">
        <v>0.75</v>
      </c>
      <c r="I39">
        <v>1.5</v>
      </c>
      <c r="J39">
        <v>0.87529999999999997</v>
      </c>
      <c r="K39">
        <v>3</v>
      </c>
      <c r="L39">
        <v>4</v>
      </c>
      <c r="M39">
        <f>L39+K39+E39*C39+(E39-1)*D39+G39*F39</f>
        <v>12.310449999999999</v>
      </c>
      <c r="N39">
        <v>5</v>
      </c>
      <c r="O39">
        <f t="shared" ref="O39:O42" si="28">(N39-8)*6/70</f>
        <v>-0.25714285714285712</v>
      </c>
      <c r="P39">
        <f>N39*F39/(E39-1)+(1-J39)*F39/(E39-1)</f>
        <v>0.92550552238805972</v>
      </c>
      <c r="Q39">
        <f t="shared" ref="Q39:Q43" si="29">(P39-8)*6/70</f>
        <v>-0.60638524093816626</v>
      </c>
      <c r="R39">
        <f>L39+H39+(I39+C39)*(1-J39)+G39*F39</f>
        <v>5.5078399999999998</v>
      </c>
      <c r="S39">
        <f>B39*(M39+O39*(1-B$45))+(1-B39)*(R39+Q39*(1-B$45))</f>
        <v>12.310449999999999</v>
      </c>
      <c r="T39">
        <v>24</v>
      </c>
    </row>
    <row r="40" spans="1:20" x14ac:dyDescent="0.25">
      <c r="A40" t="s">
        <v>12</v>
      </c>
      <c r="B40">
        <v>1</v>
      </c>
      <c r="C40">
        <v>2.2000000000000002</v>
      </c>
      <c r="D40">
        <v>2</v>
      </c>
      <c r="E40">
        <v>1.85</v>
      </c>
      <c r="F40">
        <v>0.23</v>
      </c>
      <c r="G40">
        <f t="shared" ref="G40:G43" si="30">0.25+C40</f>
        <v>2.4500000000000002</v>
      </c>
      <c r="H40">
        <v>0.75</v>
      </c>
      <c r="I40">
        <v>1.5</v>
      </c>
      <c r="J40">
        <v>0.74339999999999995</v>
      </c>
      <c r="K40">
        <v>3</v>
      </c>
      <c r="L40">
        <v>4</v>
      </c>
      <c r="M40">
        <f t="shared" ref="M40:M43" si="31">L40+K40+E40*C40+(E40-1)*D40+G40*F40</f>
        <v>13.333499999999999</v>
      </c>
      <c r="N40">
        <v>6</v>
      </c>
      <c r="O40">
        <f t="shared" si="28"/>
        <v>-0.17142857142857143</v>
      </c>
      <c r="P40">
        <f t="shared" ref="P40:P43" si="32">N40*F40/(E40-1)+(1-J40)*F40/(E40-1)</f>
        <v>1.6929623529411766</v>
      </c>
      <c r="Q40">
        <f t="shared" si="29"/>
        <v>-0.54060322689075635</v>
      </c>
      <c r="R40">
        <f t="shared" ref="R40:R43" si="33">L40+H40+(I40+C40)*(1-J40)+G40*F40</f>
        <v>6.2629200000000003</v>
      </c>
      <c r="S40">
        <f t="shared" ref="S40:S43" si="34">B40*(M40+O40*(1-B$45))+(1-B40)*(R40+Q40*(1-B$45))</f>
        <v>13.333499999999999</v>
      </c>
      <c r="T40">
        <v>26</v>
      </c>
    </row>
    <row r="41" spans="1:20" x14ac:dyDescent="0.25">
      <c r="A41" t="s">
        <v>13</v>
      </c>
      <c r="B41">
        <v>1</v>
      </c>
      <c r="C41">
        <v>2.2000000000000002</v>
      </c>
      <c r="D41">
        <v>2</v>
      </c>
      <c r="E41">
        <v>2.15</v>
      </c>
      <c r="F41">
        <v>0.13700000000000001</v>
      </c>
      <c r="G41">
        <f t="shared" si="30"/>
        <v>2.4500000000000002</v>
      </c>
      <c r="H41">
        <v>0.75</v>
      </c>
      <c r="I41">
        <v>1.5</v>
      </c>
      <c r="J41">
        <v>0.84</v>
      </c>
      <c r="K41">
        <v>3</v>
      </c>
      <c r="L41">
        <v>4</v>
      </c>
      <c r="M41">
        <f t="shared" si="31"/>
        <v>14.36565</v>
      </c>
      <c r="N41">
        <v>5</v>
      </c>
      <c r="O41">
        <f t="shared" si="28"/>
        <v>-0.25714285714285712</v>
      </c>
      <c r="P41">
        <f t="shared" si="32"/>
        <v>0.61471304347826095</v>
      </c>
      <c r="Q41">
        <f t="shared" si="29"/>
        <v>-0.63302459627329188</v>
      </c>
      <c r="R41">
        <f t="shared" si="33"/>
        <v>5.6776500000000008</v>
      </c>
      <c r="S41">
        <f t="shared" si="34"/>
        <v>14.36565</v>
      </c>
      <c r="T41">
        <v>28</v>
      </c>
    </row>
    <row r="42" spans="1:20" x14ac:dyDescent="0.25">
      <c r="A42" t="s">
        <v>14</v>
      </c>
      <c r="B42">
        <v>1</v>
      </c>
      <c r="C42">
        <v>2.2000000000000002</v>
      </c>
      <c r="D42">
        <v>2</v>
      </c>
      <c r="E42">
        <v>2.23</v>
      </c>
      <c r="F42">
        <v>0.20599999999999999</v>
      </c>
      <c r="G42">
        <f t="shared" si="30"/>
        <v>2.4500000000000002</v>
      </c>
      <c r="H42">
        <v>0.75</v>
      </c>
      <c r="I42">
        <v>1.5</v>
      </c>
      <c r="J42">
        <v>0.77700000000000002</v>
      </c>
      <c r="K42">
        <v>3</v>
      </c>
      <c r="L42">
        <v>4</v>
      </c>
      <c r="M42">
        <f t="shared" si="31"/>
        <v>14.870699999999999</v>
      </c>
      <c r="N42">
        <v>5</v>
      </c>
      <c r="O42">
        <f t="shared" si="28"/>
        <v>-0.25714285714285712</v>
      </c>
      <c r="P42">
        <f t="shared" si="32"/>
        <v>0.87474634146341468</v>
      </c>
      <c r="Q42">
        <f t="shared" si="29"/>
        <v>-0.61073602787456438</v>
      </c>
      <c r="R42">
        <f t="shared" si="33"/>
        <v>6.0797999999999996</v>
      </c>
      <c r="S42">
        <f t="shared" si="34"/>
        <v>14.870699999999999</v>
      </c>
      <c r="T42">
        <v>33</v>
      </c>
    </row>
    <row r="43" spans="1:20" x14ac:dyDescent="0.25">
      <c r="A43" t="s">
        <v>15</v>
      </c>
      <c r="B43">
        <v>1</v>
      </c>
      <c r="C43">
        <v>2.2000000000000002</v>
      </c>
      <c r="D43">
        <v>2</v>
      </c>
      <c r="E43">
        <v>2.5299999999999998</v>
      </c>
      <c r="F43">
        <v>0.16300000000000001</v>
      </c>
      <c r="G43">
        <f t="shared" si="30"/>
        <v>2.4500000000000002</v>
      </c>
      <c r="H43">
        <v>0.75</v>
      </c>
      <c r="I43">
        <v>1.5</v>
      </c>
      <c r="J43">
        <v>0.81699999999999995</v>
      </c>
      <c r="K43">
        <v>3</v>
      </c>
      <c r="L43">
        <v>4</v>
      </c>
      <c r="M43">
        <f t="shared" si="31"/>
        <v>16.025349999999996</v>
      </c>
      <c r="N43">
        <v>11</v>
      </c>
      <c r="O43">
        <f>(N43-8)*6/70</f>
        <v>0.25714285714285712</v>
      </c>
      <c r="P43">
        <f t="shared" si="32"/>
        <v>1.1913915032679741</v>
      </c>
      <c r="Q43">
        <f t="shared" si="29"/>
        <v>-0.58359501400560221</v>
      </c>
      <c r="R43">
        <f t="shared" si="33"/>
        <v>5.8264500000000004</v>
      </c>
      <c r="S43">
        <f t="shared" si="34"/>
        <v>16.025349999999996</v>
      </c>
      <c r="T43">
        <v>37</v>
      </c>
    </row>
    <row r="44" spans="1:20" x14ac:dyDescent="0.25">
      <c r="A44" t="s">
        <v>16</v>
      </c>
      <c r="B44">
        <f xml:space="preserve"> ( T39*B39+T40*B40+T41*B41+T42*B42+T43*B43 ) / (S39+S40+S41+S42+S43) * 60</f>
        <v>125.23684642902224</v>
      </c>
    </row>
    <row r="45" spans="1:20" x14ac:dyDescent="0.25">
      <c r="A45" t="s">
        <v>37</v>
      </c>
      <c r="B45">
        <f>IF(SUM(O39:O43) &gt; 0, 0, 1)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James Worhatch</dc:creator>
  <cp:lastModifiedBy>Richard James Worhatch</cp:lastModifiedBy>
  <dcterms:created xsi:type="dcterms:W3CDTF">2014-05-30T14:16:26Z</dcterms:created>
  <dcterms:modified xsi:type="dcterms:W3CDTF">2014-06-02T01:50:54Z</dcterms:modified>
</cp:coreProperties>
</file>