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ase Rout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0" i="1" l="1"/>
  <c r="B16" i="1"/>
  <c r="B15" i="1"/>
  <c r="G15" i="1" s="1"/>
  <c r="G16" i="1" s="1"/>
  <c r="K31" i="2"/>
  <c r="K30" i="2"/>
  <c r="L29" i="2"/>
  <c r="M29" i="2"/>
  <c r="K29" i="2"/>
  <c r="C15" i="1" l="1"/>
  <c r="F15" i="1"/>
  <c r="F16" i="1" s="1"/>
  <c r="B3" i="1"/>
  <c r="B2" i="1"/>
  <c r="B13" i="1" l="1"/>
  <c r="B20" i="1" l="1"/>
  <c r="B19" i="1"/>
  <c r="B18" i="1"/>
  <c r="B17" i="1"/>
  <c r="B10" i="1"/>
  <c r="B9" i="1"/>
  <c r="B7" i="1"/>
  <c r="B6" i="1"/>
  <c r="B11" i="1"/>
  <c r="B8" i="1"/>
  <c r="B5" i="1"/>
  <c r="B4" i="1"/>
  <c r="AK2" i="1" l="1"/>
  <c r="AK51" i="1"/>
  <c r="B14" i="1" l="1"/>
  <c r="B12" i="1" l="1"/>
  <c r="U2" i="1" l="1"/>
  <c r="AB2" i="1" s="1"/>
  <c r="S2" i="1"/>
  <c r="AA2" i="1" s="1"/>
  <c r="Q2" i="1"/>
  <c r="Z2" i="1" s="1"/>
  <c r="O2" i="1"/>
  <c r="O3" i="1" s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U3" i="1" l="1"/>
  <c r="S3" i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AB3" i="1" l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AA3" i="1"/>
  <c r="AE55" i="1" l="1"/>
  <c r="AE56" i="1"/>
  <c r="AQ4" i="1"/>
  <c r="AN55" i="1"/>
  <c r="AN56" i="1" s="1"/>
  <c r="AH41" i="1"/>
  <c r="AH34" i="1"/>
  <c r="AK55" i="1" l="1"/>
  <c r="AK56" i="1"/>
  <c r="AH56" i="1"/>
  <c r="D2" i="1"/>
  <c r="D3" i="1" s="1"/>
  <c r="AQ55" i="1"/>
  <c r="C2" i="1"/>
  <c r="AQ56" i="1"/>
  <c r="AH55" i="1"/>
  <c r="E2" i="1" l="1"/>
  <c r="E3" i="1" s="1"/>
  <c r="X2" i="1"/>
  <c r="C3" i="1"/>
  <c r="W3" i="1" s="1"/>
  <c r="W2" i="1"/>
  <c r="E4" i="1"/>
  <c r="E5" i="1" s="1"/>
  <c r="E6" i="1" s="1"/>
  <c r="E7" i="1" s="1"/>
  <c r="E8" i="1" s="1"/>
  <c r="E9" i="1" s="1"/>
  <c r="E10" i="1" s="1"/>
  <c r="Y3" i="1"/>
  <c r="AQ58" i="1"/>
  <c r="D4" i="1"/>
  <c r="D5" i="1" s="1"/>
  <c r="D6" i="1" s="1"/>
  <c r="D7" i="1" s="1"/>
  <c r="D8" i="1" s="1"/>
  <c r="D9" i="1" s="1"/>
  <c r="D10" i="1" s="1"/>
  <c r="X3" i="1"/>
  <c r="Y2" i="1"/>
  <c r="C4" i="1" l="1"/>
  <c r="C5" i="1" s="1"/>
  <c r="C6" i="1" s="1"/>
  <c r="C7" i="1" s="1"/>
  <c r="C8" i="1" s="1"/>
  <c r="C9" i="1" s="1"/>
  <c r="C10" i="1" s="1"/>
  <c r="W10" i="1" s="1"/>
  <c r="F3" i="1"/>
  <c r="X4" i="1"/>
  <c r="D11" i="1"/>
  <c r="X10" i="1"/>
  <c r="Y10" i="1"/>
  <c r="E11" i="1"/>
  <c r="X5" i="1"/>
  <c r="Y4" i="1"/>
  <c r="W4" i="1"/>
  <c r="C11" i="1" l="1"/>
  <c r="W11" i="1" s="1"/>
  <c r="Y11" i="1"/>
  <c r="E12" i="1"/>
  <c r="Z3" i="1"/>
  <c r="F4" i="1"/>
  <c r="F5" i="1" s="1"/>
  <c r="F6" i="1" s="1"/>
  <c r="F7" i="1" s="1"/>
  <c r="F8" i="1" s="1"/>
  <c r="F9" i="1" s="1"/>
  <c r="F10" i="1" s="1"/>
  <c r="X11" i="1"/>
  <c r="D12" i="1"/>
  <c r="W5" i="1"/>
  <c r="H4" i="1"/>
  <c r="G4" i="1"/>
  <c r="Y5" i="1"/>
  <c r="C12" i="1" l="1"/>
  <c r="W12" i="1" s="1"/>
  <c r="Z4" i="1"/>
  <c r="D13" i="1"/>
  <c r="X12" i="1"/>
  <c r="E13" i="1"/>
  <c r="Y12" i="1"/>
  <c r="F11" i="1"/>
  <c r="Z10" i="1"/>
  <c r="AA4" i="1"/>
  <c r="G5" i="1"/>
  <c r="G6" i="1" s="1"/>
  <c r="G7" i="1" s="1"/>
  <c r="G8" i="1" s="1"/>
  <c r="G9" i="1" s="1"/>
  <c r="G10" i="1" s="1"/>
  <c r="AB4" i="1"/>
  <c r="H5" i="1"/>
  <c r="H6" i="1" s="1"/>
  <c r="H7" i="1" s="1"/>
  <c r="H8" i="1" s="1"/>
  <c r="H9" i="1" s="1"/>
  <c r="H10" i="1" s="1"/>
  <c r="X6" i="1"/>
  <c r="Z5" i="1"/>
  <c r="C13" i="1" l="1"/>
  <c r="C14" i="1" s="1"/>
  <c r="AA5" i="1"/>
  <c r="AB5" i="1"/>
  <c r="Z11" i="1"/>
  <c r="F12" i="1"/>
  <c r="Y13" i="1"/>
  <c r="E14" i="1"/>
  <c r="X13" i="1"/>
  <c r="D14" i="1"/>
  <c r="H11" i="1"/>
  <c r="AB10" i="1"/>
  <c r="AA10" i="1"/>
  <c r="G11" i="1"/>
  <c r="Y6" i="1"/>
  <c r="X7" i="1"/>
  <c r="W6" i="1"/>
  <c r="W13" i="1" l="1"/>
  <c r="E15" i="1"/>
  <c r="Y14" i="1"/>
  <c r="X14" i="1"/>
  <c r="D15" i="1"/>
  <c r="F13" i="1"/>
  <c r="Z12" i="1"/>
  <c r="W14" i="1"/>
  <c r="G12" i="1"/>
  <c r="AA11" i="1"/>
  <c r="H12" i="1"/>
  <c r="AB11" i="1"/>
  <c r="Z6" i="1"/>
  <c r="Y7" i="1"/>
  <c r="X8" i="1"/>
  <c r="X9" i="1"/>
  <c r="AB6" i="1"/>
  <c r="W7" i="1"/>
  <c r="AA6" i="1"/>
  <c r="C16" i="1" l="1"/>
  <c r="W15" i="1"/>
  <c r="D16" i="1"/>
  <c r="X15" i="1"/>
  <c r="Z13" i="1"/>
  <c r="F14" i="1"/>
  <c r="E16" i="1"/>
  <c r="Y15" i="1"/>
  <c r="H13" i="1"/>
  <c r="AB12" i="1"/>
  <c r="G13" i="1"/>
  <c r="AA12" i="1"/>
  <c r="Y9" i="1"/>
  <c r="Y8" i="1"/>
  <c r="Z7" i="1"/>
  <c r="AB7" i="1"/>
  <c r="W8" i="1"/>
  <c r="W9" i="1"/>
  <c r="AA7" i="1"/>
  <c r="E17" i="1" l="1"/>
  <c r="Y16" i="1"/>
  <c r="D17" i="1"/>
  <c r="X16" i="1"/>
  <c r="Z14" i="1"/>
  <c r="C17" i="1"/>
  <c r="W16" i="1"/>
  <c r="G14" i="1"/>
  <c r="AA13" i="1"/>
  <c r="H14" i="1"/>
  <c r="AB13" i="1"/>
  <c r="Z8" i="1"/>
  <c r="Z9" i="1"/>
  <c r="AA9" i="1"/>
  <c r="AA8" i="1"/>
  <c r="AB9" i="1"/>
  <c r="AB8" i="1"/>
  <c r="X17" i="1" l="1"/>
  <c r="D18" i="1"/>
  <c r="Z15" i="1"/>
  <c r="C18" i="1"/>
  <c r="W17" i="1"/>
  <c r="Y17" i="1"/>
  <c r="E18" i="1"/>
  <c r="H15" i="1"/>
  <c r="AB14" i="1"/>
  <c r="AA14" i="1"/>
  <c r="F17" i="1" l="1"/>
  <c r="Z16" i="1"/>
  <c r="D19" i="1"/>
  <c r="X18" i="1"/>
  <c r="Y18" i="1"/>
  <c r="E19" i="1"/>
  <c r="C19" i="1"/>
  <c r="W18" i="1"/>
  <c r="AA15" i="1"/>
  <c r="H16" i="1"/>
  <c r="AB15" i="1"/>
  <c r="D20" i="1" l="1"/>
  <c r="X19" i="1"/>
  <c r="E20" i="1"/>
  <c r="Y19" i="1"/>
  <c r="C20" i="1"/>
  <c r="W19" i="1"/>
  <c r="Z17" i="1"/>
  <c r="F18" i="1"/>
  <c r="H17" i="1"/>
  <c r="AB16" i="1"/>
  <c r="G17" i="1"/>
  <c r="AA16" i="1"/>
  <c r="E21" i="1" l="1"/>
  <c r="Y20" i="1"/>
  <c r="Z18" i="1"/>
  <c r="F19" i="1"/>
  <c r="C21" i="1"/>
  <c r="W20" i="1"/>
  <c r="D21" i="1"/>
  <c r="X20" i="1"/>
  <c r="G18" i="1"/>
  <c r="AA17" i="1"/>
  <c r="H18" i="1"/>
  <c r="AB17" i="1"/>
  <c r="Z19" i="1" l="1"/>
  <c r="F20" i="1"/>
  <c r="D22" i="1"/>
  <c r="X21" i="1"/>
  <c r="C22" i="1"/>
  <c r="W21" i="1"/>
  <c r="E22" i="1"/>
  <c r="Y21" i="1"/>
  <c r="H19" i="1"/>
  <c r="AB18" i="1"/>
  <c r="G19" i="1"/>
  <c r="AA18" i="1"/>
  <c r="E23" i="1" l="1"/>
  <c r="Y22" i="1"/>
  <c r="D23" i="1"/>
  <c r="X22" i="1"/>
  <c r="F21" i="1"/>
  <c r="Z20" i="1"/>
  <c r="C23" i="1"/>
  <c r="W22" i="1"/>
  <c r="G20" i="1"/>
  <c r="AA19" i="1"/>
  <c r="H20" i="1"/>
  <c r="AB19" i="1"/>
  <c r="D24" i="1" l="1"/>
  <c r="X23" i="1"/>
  <c r="C24" i="1"/>
  <c r="W23" i="1"/>
  <c r="Z21" i="1"/>
  <c r="F22" i="1"/>
  <c r="E24" i="1"/>
  <c r="Y23" i="1"/>
  <c r="H21" i="1"/>
  <c r="AB20" i="1"/>
  <c r="G21" i="1"/>
  <c r="AA20" i="1"/>
  <c r="C25" i="1" l="1"/>
  <c r="W24" i="1"/>
  <c r="E25" i="1"/>
  <c r="Y24" i="1"/>
  <c r="Z22" i="1"/>
  <c r="F23" i="1"/>
  <c r="D25" i="1"/>
  <c r="X24" i="1"/>
  <c r="G22" i="1"/>
  <c r="AA21" i="1"/>
  <c r="H22" i="1"/>
  <c r="AB21" i="1"/>
  <c r="D26" i="1" l="1"/>
  <c r="X25" i="1"/>
  <c r="E26" i="1"/>
  <c r="Y25" i="1"/>
  <c r="Z23" i="1"/>
  <c r="F24" i="1"/>
  <c r="C26" i="1"/>
  <c r="W25" i="1"/>
  <c r="H23" i="1"/>
  <c r="AB22" i="1"/>
  <c r="G23" i="1"/>
  <c r="AA22" i="1"/>
  <c r="C27" i="1" l="1"/>
  <c r="W26" i="1"/>
  <c r="E27" i="1"/>
  <c r="Y26" i="1"/>
  <c r="F25" i="1"/>
  <c r="Z24" i="1"/>
  <c r="D27" i="1"/>
  <c r="X26" i="1"/>
  <c r="G24" i="1"/>
  <c r="AA23" i="1"/>
  <c r="H24" i="1"/>
  <c r="AB23" i="1"/>
  <c r="D28" i="1" l="1"/>
  <c r="X27" i="1"/>
  <c r="E28" i="1"/>
  <c r="Y27" i="1"/>
  <c r="Z25" i="1"/>
  <c r="F26" i="1"/>
  <c r="C28" i="1"/>
  <c r="W27" i="1"/>
  <c r="H25" i="1"/>
  <c r="AB24" i="1"/>
  <c r="G25" i="1"/>
  <c r="AA24" i="1"/>
  <c r="C29" i="1" l="1"/>
  <c r="W28" i="1"/>
  <c r="E29" i="1"/>
  <c r="Y28" i="1"/>
  <c r="Z26" i="1"/>
  <c r="F27" i="1"/>
  <c r="D29" i="1"/>
  <c r="X28" i="1"/>
  <c r="G26" i="1"/>
  <c r="AA25" i="1"/>
  <c r="H26" i="1"/>
  <c r="AB25" i="1"/>
  <c r="D30" i="1" l="1"/>
  <c r="X29" i="1"/>
  <c r="E30" i="1"/>
  <c r="Y29" i="1"/>
  <c r="Z27" i="1"/>
  <c r="F28" i="1"/>
  <c r="C30" i="1"/>
  <c r="W29" i="1"/>
  <c r="H27" i="1"/>
  <c r="AB26" i="1"/>
  <c r="G27" i="1"/>
  <c r="AA26" i="1"/>
  <c r="C31" i="1" l="1"/>
  <c r="W30" i="1"/>
  <c r="E31" i="1"/>
  <c r="Y30" i="1"/>
  <c r="F29" i="1"/>
  <c r="Z28" i="1"/>
  <c r="D31" i="1"/>
  <c r="X30" i="1"/>
  <c r="G28" i="1"/>
  <c r="AA27" i="1"/>
  <c r="H28" i="1"/>
  <c r="AB27" i="1"/>
  <c r="D32" i="1" l="1"/>
  <c r="X31" i="1"/>
  <c r="E32" i="1"/>
  <c r="Y31" i="1"/>
  <c r="Z29" i="1"/>
  <c r="F30" i="1"/>
  <c r="C32" i="1"/>
  <c r="W31" i="1"/>
  <c r="H29" i="1"/>
  <c r="AB28" i="1"/>
  <c r="G29" i="1"/>
  <c r="AA28" i="1"/>
  <c r="C33" i="1" l="1"/>
  <c r="W32" i="1"/>
  <c r="E33" i="1"/>
  <c r="Y32" i="1"/>
  <c r="Z30" i="1"/>
  <c r="F31" i="1"/>
  <c r="D33" i="1"/>
  <c r="X32" i="1"/>
  <c r="G30" i="1"/>
  <c r="AA29" i="1"/>
  <c r="H30" i="1"/>
  <c r="AB29" i="1"/>
  <c r="E34" i="1" l="1"/>
  <c r="Y33" i="1"/>
  <c r="D34" i="1"/>
  <c r="X33" i="1"/>
  <c r="Z31" i="1"/>
  <c r="F32" i="1"/>
  <c r="C34" i="1"/>
  <c r="W33" i="1"/>
  <c r="H31" i="1"/>
  <c r="AB30" i="1"/>
  <c r="G31" i="1"/>
  <c r="AA30" i="1"/>
  <c r="C35" i="1" l="1"/>
  <c r="W34" i="1"/>
  <c r="D35" i="1"/>
  <c r="X34" i="1"/>
  <c r="F33" i="1"/>
  <c r="Z32" i="1"/>
  <c r="E35" i="1"/>
  <c r="Y34" i="1"/>
  <c r="G32" i="1"/>
  <c r="AA31" i="1"/>
  <c r="H32" i="1"/>
  <c r="AB31" i="1"/>
  <c r="E36" i="1" l="1"/>
  <c r="Y35" i="1"/>
  <c r="D36" i="1"/>
  <c r="X35" i="1"/>
  <c r="Z33" i="1"/>
  <c r="F34" i="1"/>
  <c r="C36" i="1"/>
  <c r="W35" i="1"/>
  <c r="H33" i="1"/>
  <c r="AB32" i="1"/>
  <c r="G33" i="1"/>
  <c r="AA32" i="1"/>
  <c r="C37" i="1" l="1"/>
  <c r="W36" i="1"/>
  <c r="D37" i="1"/>
  <c r="X36" i="1"/>
  <c r="F35" i="1"/>
  <c r="Z34" i="1"/>
  <c r="E37" i="1"/>
  <c r="Y36" i="1"/>
  <c r="G34" i="1"/>
  <c r="AA33" i="1"/>
  <c r="H34" i="1"/>
  <c r="AB33" i="1"/>
  <c r="D38" i="1" l="1"/>
  <c r="X37" i="1"/>
  <c r="E38" i="1"/>
  <c r="Y37" i="1"/>
  <c r="Z35" i="1"/>
  <c r="F36" i="1"/>
  <c r="C38" i="1"/>
  <c r="W37" i="1"/>
  <c r="H35" i="1"/>
  <c r="AB34" i="1"/>
  <c r="G35" i="1"/>
  <c r="AA34" i="1"/>
  <c r="C39" i="1" l="1"/>
  <c r="W38" i="1"/>
  <c r="E39" i="1"/>
  <c r="Y38" i="1"/>
  <c r="F37" i="1"/>
  <c r="Z36" i="1"/>
  <c r="D39" i="1"/>
  <c r="X38" i="1"/>
  <c r="G36" i="1"/>
  <c r="AA35" i="1"/>
  <c r="H36" i="1"/>
  <c r="AB35" i="1"/>
  <c r="D40" i="1" l="1"/>
  <c r="X39" i="1"/>
  <c r="E40" i="1"/>
  <c r="Y39" i="1"/>
  <c r="Z37" i="1"/>
  <c r="F38" i="1"/>
  <c r="C40" i="1"/>
  <c r="W39" i="1"/>
  <c r="H37" i="1"/>
  <c r="AB36" i="1"/>
  <c r="G37" i="1"/>
  <c r="AA36" i="1"/>
  <c r="C41" i="1" l="1"/>
  <c r="W40" i="1"/>
  <c r="Z38" i="1"/>
  <c r="F39" i="1"/>
  <c r="E41" i="1"/>
  <c r="Y40" i="1"/>
  <c r="D41" i="1"/>
  <c r="X40" i="1"/>
  <c r="G38" i="1"/>
  <c r="AA37" i="1"/>
  <c r="H38" i="1"/>
  <c r="AB37" i="1"/>
  <c r="Z39" i="1" l="1"/>
  <c r="F40" i="1"/>
  <c r="D42" i="1"/>
  <c r="X41" i="1"/>
  <c r="E42" i="1"/>
  <c r="Y41" i="1"/>
  <c r="C42" i="1"/>
  <c r="W41" i="1"/>
  <c r="H39" i="1"/>
  <c r="AB38" i="1"/>
  <c r="G39" i="1"/>
  <c r="AA38" i="1"/>
  <c r="C43" i="1" l="1"/>
  <c r="W42" i="1"/>
  <c r="D43" i="1"/>
  <c r="X42" i="1"/>
  <c r="F41" i="1"/>
  <c r="Z40" i="1"/>
  <c r="E43" i="1"/>
  <c r="Y42" i="1"/>
  <c r="G40" i="1"/>
  <c r="AA39" i="1"/>
  <c r="H40" i="1"/>
  <c r="AB39" i="1"/>
  <c r="D44" i="1" l="1"/>
  <c r="X43" i="1"/>
  <c r="E44" i="1"/>
  <c r="Y43" i="1"/>
  <c r="Z41" i="1"/>
  <c r="F42" i="1"/>
  <c r="C44" i="1"/>
  <c r="W43" i="1"/>
  <c r="H41" i="1"/>
  <c r="AB40" i="1"/>
  <c r="G41" i="1"/>
  <c r="AA40" i="1"/>
  <c r="C45" i="1" l="1"/>
  <c r="W44" i="1"/>
  <c r="Z42" i="1"/>
  <c r="F43" i="1"/>
  <c r="E45" i="1"/>
  <c r="Y44" i="1"/>
  <c r="D45" i="1"/>
  <c r="X44" i="1"/>
  <c r="G42" i="1"/>
  <c r="AA41" i="1"/>
  <c r="H42" i="1"/>
  <c r="AB41" i="1"/>
  <c r="F44" i="1" l="1"/>
  <c r="Z43" i="1"/>
  <c r="D46" i="1"/>
  <c r="X45" i="1"/>
  <c r="E46" i="1"/>
  <c r="Y45" i="1"/>
  <c r="C46" i="1"/>
  <c r="W45" i="1"/>
  <c r="H43" i="1"/>
  <c r="AB42" i="1"/>
  <c r="G43" i="1"/>
  <c r="AA42" i="1"/>
  <c r="C47" i="1" l="1"/>
  <c r="W46" i="1"/>
  <c r="D47" i="1"/>
  <c r="X46" i="1"/>
  <c r="E47" i="1"/>
  <c r="Y46" i="1"/>
  <c r="F45" i="1"/>
  <c r="Z44" i="1"/>
  <c r="G44" i="1"/>
  <c r="AA43" i="1"/>
  <c r="H44" i="1"/>
  <c r="AB43" i="1"/>
  <c r="Z45" i="1" l="1"/>
  <c r="F46" i="1"/>
  <c r="D48" i="1"/>
  <c r="X47" i="1"/>
  <c r="E48" i="1"/>
  <c r="Y47" i="1"/>
  <c r="C48" i="1"/>
  <c r="W47" i="1"/>
  <c r="H45" i="1"/>
  <c r="AB44" i="1"/>
  <c r="G45" i="1"/>
  <c r="AA44" i="1"/>
  <c r="C49" i="1" l="1"/>
  <c r="W48" i="1"/>
  <c r="D49" i="1"/>
  <c r="X48" i="1"/>
  <c r="Z46" i="1"/>
  <c r="F47" i="1"/>
  <c r="E49" i="1"/>
  <c r="Y48" i="1"/>
  <c r="G46" i="1"/>
  <c r="AA45" i="1"/>
  <c r="H46" i="1"/>
  <c r="AB45" i="1"/>
  <c r="E50" i="1" l="1"/>
  <c r="Y50" i="1" s="1"/>
  <c r="Y49" i="1"/>
  <c r="D50" i="1"/>
  <c r="X50" i="1" s="1"/>
  <c r="X49" i="1"/>
  <c r="Z47" i="1"/>
  <c r="F48" i="1"/>
  <c r="C50" i="1"/>
  <c r="W50" i="1" s="1"/>
  <c r="W49" i="1"/>
  <c r="H47" i="1"/>
  <c r="AB46" i="1"/>
  <c r="G47" i="1"/>
  <c r="AA46" i="1"/>
  <c r="F49" i="1" l="1"/>
  <c r="Z48" i="1"/>
  <c r="G48" i="1"/>
  <c r="AA47" i="1"/>
  <c r="H48" i="1"/>
  <c r="AB47" i="1"/>
  <c r="Z49" i="1" l="1"/>
  <c r="F50" i="1"/>
  <c r="Z50" i="1" s="1"/>
  <c r="H49" i="1"/>
  <c r="AB48" i="1"/>
  <c r="G49" i="1"/>
  <c r="AA48" i="1"/>
  <c r="G50" i="1" l="1"/>
  <c r="AA50" i="1" s="1"/>
  <c r="AA49" i="1"/>
  <c r="H50" i="1"/>
  <c r="AB50" i="1" s="1"/>
  <c r="AB49" i="1"/>
</calcChain>
</file>

<file path=xl/sharedStrings.xml><?xml version="1.0" encoding="utf-8"?>
<sst xmlns="http://schemas.openxmlformats.org/spreadsheetml/2006/main" count="304" uniqueCount="253">
  <si>
    <t>Vaan</t>
  </si>
  <si>
    <t>Balthier</t>
  </si>
  <si>
    <t>Fran</t>
  </si>
  <si>
    <t>Basch</t>
  </si>
  <si>
    <t>Ashe</t>
  </si>
  <si>
    <t>Penelo</t>
  </si>
  <si>
    <t>Spent</t>
  </si>
  <si>
    <t>Excess</t>
  </si>
  <si>
    <t>Bosses</t>
  </si>
  <si>
    <t>Hunts</t>
  </si>
  <si>
    <t>Rare</t>
  </si>
  <si>
    <t>Other</t>
  </si>
  <si>
    <t>Rogue Tomato</t>
  </si>
  <si>
    <t>Thextera</t>
  </si>
  <si>
    <t>Flowering Cactoid</t>
  </si>
  <si>
    <t>Firemane</t>
  </si>
  <si>
    <t>Mimic Queen</t>
  </si>
  <si>
    <t>Wraith</t>
  </si>
  <si>
    <t>Ba'Gamnan</t>
  </si>
  <si>
    <t>Nidhogg</t>
  </si>
  <si>
    <t>Judges</t>
  </si>
  <si>
    <t>Ghis</t>
  </si>
  <si>
    <t>Garuda</t>
  </si>
  <si>
    <t>Demon Wall(s)</t>
  </si>
  <si>
    <t>Belias</t>
  </si>
  <si>
    <t>Tiamat</t>
  </si>
  <si>
    <t>Elder Wyrm</t>
  </si>
  <si>
    <t>Seeqs</t>
  </si>
  <si>
    <t>Flans</t>
  </si>
  <si>
    <t>Soldiers</t>
  </si>
  <si>
    <t>Vossler</t>
  </si>
  <si>
    <t>King Bomb</t>
  </si>
  <si>
    <t>Vinuskar</t>
  </si>
  <si>
    <t>Mateus</t>
  </si>
  <si>
    <t>Bergan</t>
  </si>
  <si>
    <t>Rats</t>
  </si>
  <si>
    <t>Skeletons</t>
  </si>
  <si>
    <t>Mandragoras</t>
  </si>
  <si>
    <t>Ahriman</t>
  </si>
  <si>
    <t>Rafflesia</t>
  </si>
  <si>
    <t>Daedaulus</t>
  </si>
  <si>
    <t>Tyrant</t>
  </si>
  <si>
    <t>Shemhazai</t>
  </si>
  <si>
    <t>Hydro</t>
  </si>
  <si>
    <t>Pandaemonium</t>
  </si>
  <si>
    <t>Slyt</t>
  </si>
  <si>
    <t>Cid 1</t>
  </si>
  <si>
    <t>Fenrir</t>
  </si>
  <si>
    <t>Hashmal</t>
  </si>
  <si>
    <t>Cid 2</t>
  </si>
  <si>
    <t>Goliath</t>
  </si>
  <si>
    <t>Fury</t>
  </si>
  <si>
    <t>Adrammelech</t>
  </si>
  <si>
    <t>Cuchulainn</t>
  </si>
  <si>
    <t>Zalera</t>
  </si>
  <si>
    <t>Chaos</t>
  </si>
  <si>
    <t>Zeromus</t>
  </si>
  <si>
    <t>Exodus</t>
  </si>
  <si>
    <t>Ultima</t>
  </si>
  <si>
    <t>Zodiark</t>
  </si>
  <si>
    <t>Hell Wyrm</t>
  </si>
  <si>
    <t>Humbaba Mistant</t>
  </si>
  <si>
    <t>Earth Tyrant</t>
  </si>
  <si>
    <t>White Mousse</t>
  </si>
  <si>
    <t>Ring Wyrm</t>
  </si>
  <si>
    <t>Wyvern Lord</t>
  </si>
  <si>
    <t>Marilith</t>
  </si>
  <si>
    <t>Enkelados</t>
  </si>
  <si>
    <t>Croakadile</t>
  </si>
  <si>
    <t>Ixtab</t>
  </si>
  <si>
    <t>Feral Retriever</t>
  </si>
  <si>
    <t>Vorpal Bunny</t>
  </si>
  <si>
    <t>Mindflayer</t>
  </si>
  <si>
    <t>Bloodwing</t>
  </si>
  <si>
    <t>Atomos</t>
  </si>
  <si>
    <t>Roblon</t>
  </si>
  <si>
    <t>Braegh</t>
  </si>
  <si>
    <t>Darksteel</t>
  </si>
  <si>
    <t>Vyraal</t>
  </si>
  <si>
    <t>Lindwyrm</t>
  </si>
  <si>
    <t>Overlord</t>
  </si>
  <si>
    <t>Deathscythe</t>
  </si>
  <si>
    <t>Deathgaze</t>
  </si>
  <si>
    <t>Diabolos</t>
  </si>
  <si>
    <t>Piscodaemon</t>
  </si>
  <si>
    <t>Wild Malboro</t>
  </si>
  <si>
    <t>Catoblepas</t>
  </si>
  <si>
    <t>Fafnir</t>
  </si>
  <si>
    <t>Pylraster</t>
  </si>
  <si>
    <t>Cluckatrice</t>
  </si>
  <si>
    <t>Rocktoise</t>
  </si>
  <si>
    <t>Orthros</t>
  </si>
  <si>
    <t>Gil Snapper</t>
  </si>
  <si>
    <t>Trickster</t>
  </si>
  <si>
    <t>Antlion</t>
  </si>
  <si>
    <t>Carrot</t>
  </si>
  <si>
    <t>Gilgamesh</t>
  </si>
  <si>
    <t>Behemoth King</t>
  </si>
  <si>
    <t>Ixion</t>
  </si>
  <si>
    <t>Shadowseer</t>
  </si>
  <si>
    <t>Yiazmat</t>
  </si>
  <si>
    <t>Phoenix</t>
  </si>
  <si>
    <t>Trophy Rare</t>
  </si>
  <si>
    <t>Aspidochelon</t>
  </si>
  <si>
    <t>Aerieel</t>
  </si>
  <si>
    <t>Thalassinon</t>
  </si>
  <si>
    <t>Anubys</t>
  </si>
  <si>
    <t>Greeden</t>
  </si>
  <si>
    <t>Barmuu</t>
  </si>
  <si>
    <t>Vishno</t>
  </si>
  <si>
    <t>Bull Croc</t>
  </si>
  <si>
    <t>Gavial</t>
  </si>
  <si>
    <t>Etherian</t>
  </si>
  <si>
    <t>Wary Wolf</t>
  </si>
  <si>
    <t>Cubus</t>
  </si>
  <si>
    <t>Melt</t>
  </si>
  <si>
    <t>Kaiser Wolf</t>
  </si>
  <si>
    <t>Lindbur Wolf</t>
  </si>
  <si>
    <t>Pineapple</t>
  </si>
  <si>
    <t>Dreadguard</t>
  </si>
  <si>
    <t>Bombshell</t>
  </si>
  <si>
    <t>Crypt Bunny</t>
  </si>
  <si>
    <t>Megabomb</t>
  </si>
  <si>
    <t>Spee</t>
  </si>
  <si>
    <t>Matriarch Bomb</t>
  </si>
  <si>
    <t>Rain Dancer</t>
  </si>
  <si>
    <t>Ripe Rampager</t>
  </si>
  <si>
    <t>Razorfin</t>
  </si>
  <si>
    <t>Minibug</t>
  </si>
  <si>
    <t>Killbug</t>
  </si>
  <si>
    <t>Rageclaw</t>
  </si>
  <si>
    <t>Ithuno</t>
  </si>
  <si>
    <t>Biding Mantis</t>
  </si>
  <si>
    <t>Kris</t>
  </si>
  <si>
    <t>Dheed</t>
  </si>
  <si>
    <t>Wood Toad</t>
  </si>
  <si>
    <t>Aeros</t>
  </si>
  <si>
    <t>Grimalkin</t>
  </si>
  <si>
    <t>Terror Tyrant</t>
  </si>
  <si>
    <t>Nekhbet</t>
  </si>
  <si>
    <t>Glaring Eye</t>
  </si>
  <si>
    <t>Abelisk</t>
  </si>
  <si>
    <t>Ishteen</t>
  </si>
  <si>
    <t>Cultsworn Lich</t>
  </si>
  <si>
    <t>Evil Spirit</t>
  </si>
  <si>
    <t>Vorres</t>
  </si>
  <si>
    <t>Juggernaut</t>
  </si>
  <si>
    <t>Negalmuur</t>
  </si>
  <si>
    <t>Molen</t>
  </si>
  <si>
    <t>Larva Eater</t>
  </si>
  <si>
    <t>Tower</t>
  </si>
  <si>
    <t>Arioch</t>
  </si>
  <si>
    <t>Gray Molter</t>
  </si>
  <si>
    <t>Fideliant</t>
  </si>
  <si>
    <t>Midgardsormr</t>
  </si>
  <si>
    <t>Crystal Knight</t>
  </si>
  <si>
    <t>Nazarnir</t>
  </si>
  <si>
    <t>Victanir</t>
  </si>
  <si>
    <t>Grave Lord</t>
  </si>
  <si>
    <t>Zombie Lord</t>
  </si>
  <si>
    <t>Gemhorn</t>
  </si>
  <si>
    <t>Drowned</t>
  </si>
  <si>
    <t>Luxollid</t>
  </si>
  <si>
    <t>Velelu</t>
  </si>
  <si>
    <t>Vagrant Soul</t>
  </si>
  <si>
    <t>Disma</t>
  </si>
  <si>
    <t>Ancbolder</t>
  </si>
  <si>
    <t>Imdugud</t>
  </si>
  <si>
    <t>Bull Chocobo</t>
  </si>
  <si>
    <t>Wendice</t>
  </si>
  <si>
    <t>Skullash</t>
  </si>
  <si>
    <t>Myath</t>
  </si>
  <si>
    <t>Bluesang</t>
  </si>
  <si>
    <t>Anchag</t>
  </si>
  <si>
    <t>Helvinek</t>
  </si>
  <si>
    <t>Avenger</t>
  </si>
  <si>
    <t>Pallicant</t>
  </si>
  <si>
    <t>Alteci</t>
  </si>
  <si>
    <t>Phyllo</t>
  </si>
  <si>
    <t>Urutan Exile</t>
  </si>
  <si>
    <t>Omega</t>
  </si>
  <si>
    <t>Base Total</t>
  </si>
  <si>
    <t>Presumed Total</t>
  </si>
  <si>
    <t>x</t>
  </si>
  <si>
    <t>Spawn Barmuu</t>
  </si>
  <si>
    <t>Spawn Vishno</t>
  </si>
  <si>
    <t>Spawn Etherian</t>
  </si>
  <si>
    <t>?</t>
  </si>
  <si>
    <t>Spawn Cubus</t>
  </si>
  <si>
    <t>Spawn Lindbur Wolf</t>
  </si>
  <si>
    <t>Spawn Crypt Bunny</t>
  </si>
  <si>
    <t>Spawn Megabomb</t>
  </si>
  <si>
    <t>Spawn Spee</t>
  </si>
  <si>
    <t>Spawn Ripe Rampager</t>
  </si>
  <si>
    <t>Spawn Nekhbet</t>
  </si>
  <si>
    <t>Spawn Larva Eater</t>
  </si>
  <si>
    <t>Spawn Grave Lord</t>
  </si>
  <si>
    <t>Spawn Gemhorn</t>
  </si>
  <si>
    <t>Spawn Wendice</t>
  </si>
  <si>
    <t>Spawn Myath</t>
  </si>
  <si>
    <t>Spawn Helvinek</t>
  </si>
  <si>
    <t>Spawn Pallicant</t>
  </si>
  <si>
    <t>Spawn Alteci</t>
  </si>
  <si>
    <t>Spawn Urutan Exile</t>
  </si>
  <si>
    <t>Spawn Tarasque</t>
  </si>
  <si>
    <t>Tarasque</t>
  </si>
  <si>
    <t>Spawn Ancbolder &amp; Anchag</t>
  </si>
  <si>
    <t>Dustia 1</t>
  </si>
  <si>
    <t>After Dustia 2</t>
  </si>
  <si>
    <t>Before Ghis</t>
  </si>
  <si>
    <t>Dustia 2</t>
  </si>
  <si>
    <t>Jellies 1</t>
  </si>
  <si>
    <t>Jellies 2</t>
  </si>
  <si>
    <t>Roblon area Grind</t>
  </si>
  <si>
    <t>After Garuda</t>
  </si>
  <si>
    <t>Before Tiamat</t>
  </si>
  <si>
    <t>Before Jellies 1</t>
  </si>
  <si>
    <t>Before Jellies 2</t>
  </si>
  <si>
    <t>Before Stillshrine</t>
  </si>
  <si>
    <t>After Stillshrine</t>
  </si>
  <si>
    <t>Gain</t>
  </si>
  <si>
    <t>Before Bergan</t>
  </si>
  <si>
    <t>After Bergan</t>
  </si>
  <si>
    <t>NOTE: need 13,300+espers to clear board</t>
  </si>
  <si>
    <t>Presumed Grand Total</t>
  </si>
  <si>
    <t>Barheim</t>
  </si>
  <si>
    <t>After Sochen</t>
  </si>
  <si>
    <t>After Cid 1</t>
  </si>
  <si>
    <t>After Rafflesia</t>
  </si>
  <si>
    <t>After Daedalus</t>
  </si>
  <si>
    <t>After Tyrant</t>
  </si>
  <si>
    <t>After Shemhazai</t>
  </si>
  <si>
    <t>Approximate from Bestiary</t>
  </si>
  <si>
    <t>chain</t>
  </si>
  <si>
    <t>clear</t>
  </si>
  <si>
    <t>likely all in necrohol</t>
  </si>
  <si>
    <t>likely all in great crystal</t>
  </si>
  <si>
    <t>Spawn Apsara</t>
  </si>
  <si>
    <t>Apsara</t>
  </si>
  <si>
    <t>Waiting for Marilith</t>
  </si>
  <si>
    <t>Barheim and Garamsythe</t>
  </si>
  <si>
    <t>Rustling Chapel</t>
  </si>
  <si>
    <t>Alraunes and Axebeak</t>
  </si>
  <si>
    <t>Clear area for Cluckatrice</t>
  </si>
  <si>
    <t>During Desert Patient</t>
  </si>
  <si>
    <t>Run before Stillshrine</t>
  </si>
  <si>
    <t>Stillshrine stuff</t>
  </si>
  <si>
    <t>Before Draklor</t>
  </si>
  <si>
    <t>Ozmone Stuff</t>
  </si>
  <si>
    <t>Before Sochen</t>
  </si>
  <si>
    <t>before RC</t>
  </si>
  <si>
    <t>after RC</t>
  </si>
  <si>
    <t>avg. gain from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</si>
</sst>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tabSelected="1" workbookViewId="0">
      <selection activeCell="P16" sqref="P16"/>
    </sheetView>
  </sheetViews>
  <sheetFormatPr defaultRowHeight="15" x14ac:dyDescent="0.25"/>
  <cols>
    <col min="1" max="1" width="16.140625" customWidth="1"/>
    <col min="2" max="2" width="6.28515625" style="3" customWidth="1"/>
    <col min="3" max="3" width="6.85546875" customWidth="1"/>
    <col min="4" max="4" width="7.42578125" customWidth="1"/>
    <col min="5" max="8" width="6.85546875" customWidth="1"/>
    <col min="9" max="9" width="6" customWidth="1"/>
    <col min="10" max="10" width="6" style="3" customWidth="1"/>
    <col min="11" max="11" width="7.7109375" customWidth="1"/>
    <col min="12" max="12" width="7.7109375" style="3" customWidth="1"/>
    <col min="13" max="13" width="7.7109375" customWidth="1"/>
    <col min="14" max="14" width="7.7109375" style="3" customWidth="1"/>
    <col min="15" max="15" width="7.7109375" customWidth="1"/>
    <col min="16" max="16" width="7.7109375" style="3" customWidth="1"/>
    <col min="17" max="17" width="7.7109375" customWidth="1"/>
    <col min="18" max="18" width="7.7109375" style="3" customWidth="1"/>
    <col min="19" max="19" width="7.7109375" customWidth="1"/>
    <col min="20" max="20" width="7.7109375" style="3" customWidth="1"/>
    <col min="21" max="21" width="7.7109375" customWidth="1"/>
    <col min="22" max="22" width="6.5703125" customWidth="1"/>
    <col min="23" max="28" width="7.7109375" customWidth="1"/>
    <col min="30" max="30" width="16.140625" customWidth="1"/>
    <col min="32" max="32" width="9.140625" customWidth="1"/>
    <col min="33" max="33" width="16.85546875" customWidth="1"/>
    <col min="36" max="36" width="14.5703125" customWidth="1"/>
    <col min="39" max="39" width="14.140625" customWidth="1"/>
    <col min="42" max="42" width="24.7109375" customWidth="1"/>
  </cols>
  <sheetData>
    <row r="1" spans="1:45" x14ac:dyDescent="0.25">
      <c r="A1" s="1"/>
      <c r="B1" s="2" t="s">
        <v>220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s="1" t="s">
        <v>6</v>
      </c>
      <c r="J1" s="7" t="s">
        <v>0</v>
      </c>
      <c r="K1" s="7"/>
      <c r="L1" s="7" t="s">
        <v>1</v>
      </c>
      <c r="M1" s="7"/>
      <c r="N1" s="7" t="s">
        <v>2</v>
      </c>
      <c r="O1" s="7"/>
      <c r="P1" s="7" t="s">
        <v>3</v>
      </c>
      <c r="Q1" s="7"/>
      <c r="R1" s="7" t="s">
        <v>4</v>
      </c>
      <c r="S1" s="7"/>
      <c r="T1" s="7" t="s">
        <v>5</v>
      </c>
      <c r="U1" s="7"/>
      <c r="V1" s="1" t="s">
        <v>7</v>
      </c>
      <c r="W1" t="s">
        <v>0</v>
      </c>
      <c r="X1" t="s">
        <v>1</v>
      </c>
      <c r="Y1" t="s">
        <v>2</v>
      </c>
      <c r="Z1" t="s">
        <v>3</v>
      </c>
      <c r="AA1" t="s">
        <v>4</v>
      </c>
      <c r="AB1" t="s">
        <v>5</v>
      </c>
      <c r="AD1" s="1" t="s">
        <v>8</v>
      </c>
      <c r="AG1" s="1" t="s">
        <v>9</v>
      </c>
      <c r="AJ1" s="1" t="s">
        <v>10</v>
      </c>
      <c r="AM1" s="1" t="s">
        <v>102</v>
      </c>
      <c r="AP1" s="1" t="s">
        <v>11</v>
      </c>
    </row>
    <row r="2" spans="1:45" x14ac:dyDescent="0.25">
      <c r="A2" t="s">
        <v>225</v>
      </c>
      <c r="B2" s="3">
        <f>AH2+AE2+AE3+AE4+AE5+AE6+AQ2+AQ3+AQ4+AK20+AK51</f>
        <v>145</v>
      </c>
      <c r="C2">
        <f>B2</f>
        <v>145</v>
      </c>
      <c r="D2">
        <f>AE2+AE3+AE4+AE5+AE6+AQ3+AQ4</f>
        <v>110</v>
      </c>
      <c r="E2">
        <f>D2-AE5</f>
        <v>104</v>
      </c>
      <c r="J2" s="3">
        <v>90</v>
      </c>
      <c r="K2">
        <f>J2</f>
        <v>90</v>
      </c>
      <c r="L2" s="3">
        <v>75</v>
      </c>
      <c r="M2">
        <f>L2</f>
        <v>75</v>
      </c>
      <c r="N2" s="3">
        <v>45</v>
      </c>
      <c r="O2">
        <f>N2</f>
        <v>45</v>
      </c>
      <c r="Q2">
        <f>P2</f>
        <v>0</v>
      </c>
      <c r="S2">
        <f>R2</f>
        <v>0</v>
      </c>
      <c r="U2">
        <f>T2</f>
        <v>0</v>
      </c>
      <c r="W2">
        <f>C2-K2</f>
        <v>55</v>
      </c>
      <c r="X2">
        <f>D2-M2</f>
        <v>35</v>
      </c>
      <c r="Y2">
        <f>E2-O2</f>
        <v>59</v>
      </c>
      <c r="Z2">
        <f>F2-Q2</f>
        <v>0</v>
      </c>
      <c r="AA2">
        <f>G2-S2</f>
        <v>0</v>
      </c>
      <c r="AB2">
        <f>H2-U2</f>
        <v>0</v>
      </c>
      <c r="AD2" t="s">
        <v>29</v>
      </c>
      <c r="AE2" s="3">
        <v>8</v>
      </c>
      <c r="AF2" t="s">
        <v>183</v>
      </c>
      <c r="AG2" s="3" t="s">
        <v>12</v>
      </c>
      <c r="AH2">
        <v>3</v>
      </c>
      <c r="AI2" t="s">
        <v>183</v>
      </c>
      <c r="AJ2" s="3" t="s">
        <v>210</v>
      </c>
      <c r="AK2">
        <f>3*75</f>
        <v>225</v>
      </c>
      <c r="AL2" t="s">
        <v>183</v>
      </c>
      <c r="AM2" t="s">
        <v>103</v>
      </c>
      <c r="AN2">
        <v>11</v>
      </c>
      <c r="AP2" s="3" t="s">
        <v>35</v>
      </c>
      <c r="AQ2">
        <v>6</v>
      </c>
      <c r="AR2" t="s">
        <v>183</v>
      </c>
    </row>
    <row r="3" spans="1:45" x14ac:dyDescent="0.25">
      <c r="A3" t="s">
        <v>208</v>
      </c>
      <c r="B3" s="3">
        <f>AH4+AH3+AK2</f>
        <v>229</v>
      </c>
      <c r="C3">
        <f>C2+B3</f>
        <v>374</v>
      </c>
      <c r="D3">
        <f>D2+AH4</f>
        <v>112</v>
      </c>
      <c r="E3">
        <f>E2+AH4</f>
        <v>106</v>
      </c>
      <c r="F3">
        <f>C3-70</f>
        <v>304</v>
      </c>
      <c r="K3">
        <f>K2+J3</f>
        <v>90</v>
      </c>
      <c r="M3">
        <f>M2+L3</f>
        <v>75</v>
      </c>
      <c r="O3">
        <f>O2+N3</f>
        <v>45</v>
      </c>
      <c r="Q3">
        <f>Q2+P3</f>
        <v>0</v>
      </c>
      <c r="S3">
        <f>S2+R3</f>
        <v>0</v>
      </c>
      <c r="U3">
        <f>U2+T3</f>
        <v>0</v>
      </c>
      <c r="W3">
        <f t="shared" ref="W3:W50" si="0">C3-K3</f>
        <v>284</v>
      </c>
      <c r="X3">
        <f t="shared" ref="X3:X50" si="1">D3-M3</f>
        <v>37</v>
      </c>
      <c r="Y3">
        <f t="shared" ref="Y3:Y50" si="2">E3-O3</f>
        <v>61</v>
      </c>
      <c r="Z3">
        <f t="shared" ref="Z3:Z50" si="3">F3-Q3</f>
        <v>304</v>
      </c>
      <c r="AA3">
        <f t="shared" ref="AA3:AA50" si="4">G3-S3</f>
        <v>0</v>
      </c>
      <c r="AB3">
        <f t="shared" ref="AB3:AB50" si="5">H3-U3</f>
        <v>0</v>
      </c>
      <c r="AD3" t="s">
        <v>28</v>
      </c>
      <c r="AE3" s="3">
        <v>8</v>
      </c>
      <c r="AF3" t="s">
        <v>183</v>
      </c>
      <c r="AG3" s="3" t="s">
        <v>13</v>
      </c>
      <c r="AH3">
        <v>2</v>
      </c>
      <c r="AI3" t="s">
        <v>183</v>
      </c>
      <c r="AJ3" t="s">
        <v>104</v>
      </c>
      <c r="AK3">
        <v>3</v>
      </c>
      <c r="AM3" s="3" t="s">
        <v>105</v>
      </c>
      <c r="AN3">
        <v>10</v>
      </c>
      <c r="AP3" s="3" t="s">
        <v>240</v>
      </c>
      <c r="AQ3">
        <v>40</v>
      </c>
      <c r="AR3" t="s">
        <v>183</v>
      </c>
    </row>
    <row r="4" spans="1:45" x14ac:dyDescent="0.25">
      <c r="A4" t="s">
        <v>209</v>
      </c>
      <c r="B4" s="3">
        <f>AE7+AE8</f>
        <v>13</v>
      </c>
      <c r="C4">
        <f t="shared" ref="C4:C50" si="6">C3+B4</f>
        <v>387</v>
      </c>
      <c r="D4">
        <f t="shared" ref="D4:D50" si="7">D3+B4</f>
        <v>125</v>
      </c>
      <c r="E4">
        <f t="shared" ref="E4:E50" si="8">E3+B4</f>
        <v>119</v>
      </c>
      <c r="F4">
        <f>F3+B4</f>
        <v>317</v>
      </c>
      <c r="G4">
        <f>C4-35</f>
        <v>352</v>
      </c>
      <c r="H4">
        <f>C4+122</f>
        <v>509</v>
      </c>
      <c r="J4" s="3">
        <v>95</v>
      </c>
      <c r="K4">
        <f>K3+J4</f>
        <v>185</v>
      </c>
      <c r="M4">
        <f t="shared" ref="M4:M50" si="9">M3+L4</f>
        <v>75</v>
      </c>
      <c r="O4">
        <f t="shared" ref="O4:O50" si="10">O3+N4</f>
        <v>45</v>
      </c>
      <c r="Q4">
        <f t="shared" ref="Q4:Q50" si="11">Q3+P4</f>
        <v>0</v>
      </c>
      <c r="R4" s="3">
        <v>305</v>
      </c>
      <c r="S4">
        <f t="shared" ref="S4:S50" si="12">S3+R4</f>
        <v>305</v>
      </c>
      <c r="T4" s="3">
        <v>205</v>
      </c>
      <c r="U4">
        <f t="shared" ref="U4:U50" si="13">U3+T4</f>
        <v>205</v>
      </c>
      <c r="W4">
        <f t="shared" si="0"/>
        <v>202</v>
      </c>
      <c r="X4">
        <f t="shared" si="1"/>
        <v>50</v>
      </c>
      <c r="Y4">
        <f t="shared" si="2"/>
        <v>74</v>
      </c>
      <c r="Z4">
        <f t="shared" si="3"/>
        <v>317</v>
      </c>
      <c r="AA4">
        <f t="shared" si="4"/>
        <v>47</v>
      </c>
      <c r="AB4">
        <f t="shared" si="5"/>
        <v>304</v>
      </c>
      <c r="AD4" t="s">
        <v>15</v>
      </c>
      <c r="AE4" s="3">
        <v>3</v>
      </c>
      <c r="AF4" t="s">
        <v>183</v>
      </c>
      <c r="AG4" s="3" t="s">
        <v>14</v>
      </c>
      <c r="AH4">
        <v>2</v>
      </c>
      <c r="AI4" t="s">
        <v>183</v>
      </c>
      <c r="AJ4" s="3" t="s">
        <v>107</v>
      </c>
      <c r="AK4">
        <v>3</v>
      </c>
      <c r="AM4" t="s">
        <v>106</v>
      </c>
      <c r="AN4">
        <v>11</v>
      </c>
      <c r="AP4" s="3" t="s">
        <v>36</v>
      </c>
      <c r="AQ4">
        <f>1*40</f>
        <v>40</v>
      </c>
      <c r="AR4" t="s">
        <v>183</v>
      </c>
    </row>
    <row r="5" spans="1:45" x14ac:dyDescent="0.25">
      <c r="A5" t="s">
        <v>214</v>
      </c>
      <c r="B5" s="3">
        <f>AE9+AE10+AH9+AQ34+AH5</f>
        <v>57</v>
      </c>
      <c r="C5">
        <f t="shared" si="6"/>
        <v>444</v>
      </c>
      <c r="D5">
        <f t="shared" si="7"/>
        <v>182</v>
      </c>
      <c r="E5">
        <f t="shared" si="8"/>
        <v>176</v>
      </c>
      <c r="F5">
        <f t="shared" ref="F5:F50" si="14">F4+B5</f>
        <v>374</v>
      </c>
      <c r="G5">
        <f>G4+B5</f>
        <v>409</v>
      </c>
      <c r="H5">
        <f>H4+B5</f>
        <v>566</v>
      </c>
      <c r="K5">
        <f t="shared" ref="K5:K50" si="15">K4+J5</f>
        <v>185</v>
      </c>
      <c r="M5">
        <f t="shared" si="9"/>
        <v>75</v>
      </c>
      <c r="O5">
        <f t="shared" si="10"/>
        <v>45</v>
      </c>
      <c r="Q5">
        <f t="shared" si="11"/>
        <v>0</v>
      </c>
      <c r="S5">
        <f t="shared" si="12"/>
        <v>305</v>
      </c>
      <c r="U5">
        <f t="shared" si="13"/>
        <v>205</v>
      </c>
      <c r="W5">
        <f t="shared" si="0"/>
        <v>259</v>
      </c>
      <c r="X5">
        <f t="shared" si="1"/>
        <v>107</v>
      </c>
      <c r="Y5">
        <f t="shared" si="2"/>
        <v>131</v>
      </c>
      <c r="Z5">
        <f t="shared" si="3"/>
        <v>374</v>
      </c>
      <c r="AA5">
        <f t="shared" si="4"/>
        <v>104</v>
      </c>
      <c r="AB5">
        <f t="shared" si="5"/>
        <v>361</v>
      </c>
      <c r="AD5" t="s">
        <v>27</v>
      </c>
      <c r="AE5" s="3">
        <v>6</v>
      </c>
      <c r="AF5" t="s">
        <v>183</v>
      </c>
      <c r="AG5" s="3" t="s">
        <v>17</v>
      </c>
      <c r="AH5">
        <v>5</v>
      </c>
      <c r="AI5" t="s">
        <v>183</v>
      </c>
      <c r="AJ5" t="s">
        <v>108</v>
      </c>
      <c r="AK5">
        <v>4</v>
      </c>
      <c r="AM5" t="s">
        <v>111</v>
      </c>
      <c r="AN5">
        <v>13</v>
      </c>
      <c r="AP5" t="s">
        <v>184</v>
      </c>
      <c r="AQ5">
        <v>12</v>
      </c>
      <c r="AS5" t="s">
        <v>233</v>
      </c>
    </row>
    <row r="6" spans="1:45" x14ac:dyDescent="0.25">
      <c r="A6" t="s">
        <v>215</v>
      </c>
      <c r="B6" s="3">
        <f>AE11+AE12+AE13</f>
        <v>57</v>
      </c>
      <c r="C6">
        <f t="shared" si="6"/>
        <v>501</v>
      </c>
      <c r="D6">
        <f t="shared" si="7"/>
        <v>239</v>
      </c>
      <c r="E6">
        <f t="shared" si="8"/>
        <v>233</v>
      </c>
      <c r="F6">
        <f t="shared" si="14"/>
        <v>431</v>
      </c>
      <c r="G6">
        <f t="shared" ref="G6:G50" si="16">G5+B6</f>
        <v>466</v>
      </c>
      <c r="H6">
        <f t="shared" ref="H6:H50" si="17">H5+B6</f>
        <v>623</v>
      </c>
      <c r="J6" s="3">
        <v>45</v>
      </c>
      <c r="K6">
        <f t="shared" si="15"/>
        <v>230</v>
      </c>
      <c r="M6">
        <f t="shared" si="9"/>
        <v>75</v>
      </c>
      <c r="O6">
        <f t="shared" si="10"/>
        <v>45</v>
      </c>
      <c r="P6" s="3">
        <v>390</v>
      </c>
      <c r="Q6">
        <f t="shared" si="11"/>
        <v>390</v>
      </c>
      <c r="S6">
        <f t="shared" si="12"/>
        <v>305</v>
      </c>
      <c r="T6" s="3">
        <v>155</v>
      </c>
      <c r="U6">
        <f t="shared" si="13"/>
        <v>360</v>
      </c>
      <c r="W6">
        <f t="shared" si="0"/>
        <v>271</v>
      </c>
      <c r="X6">
        <f t="shared" si="1"/>
        <v>164</v>
      </c>
      <c r="Y6">
        <f t="shared" si="2"/>
        <v>188</v>
      </c>
      <c r="Z6">
        <f t="shared" si="3"/>
        <v>41</v>
      </c>
      <c r="AA6">
        <f t="shared" si="4"/>
        <v>161</v>
      </c>
      <c r="AB6">
        <f t="shared" si="5"/>
        <v>263</v>
      </c>
      <c r="AD6" t="s">
        <v>16</v>
      </c>
      <c r="AE6" s="3">
        <v>5</v>
      </c>
      <c r="AF6" t="s">
        <v>183</v>
      </c>
      <c r="AG6" s="3" t="s">
        <v>19</v>
      </c>
      <c r="AH6">
        <v>5</v>
      </c>
      <c r="AJ6" s="3" t="s">
        <v>110</v>
      </c>
      <c r="AK6">
        <v>5</v>
      </c>
      <c r="AM6" t="s">
        <v>115</v>
      </c>
      <c r="AN6">
        <v>13</v>
      </c>
      <c r="AP6" t="s">
        <v>185</v>
      </c>
      <c r="AQ6">
        <v>10</v>
      </c>
    </row>
    <row r="7" spans="1:45" x14ac:dyDescent="0.25">
      <c r="A7" t="s">
        <v>216</v>
      </c>
      <c r="B7" s="3">
        <f>AE14+2*(AK4+AQ16+AK27+AK19+AQ13+AQ29)</f>
        <v>95</v>
      </c>
      <c r="C7">
        <f t="shared" si="6"/>
        <v>596</v>
      </c>
      <c r="D7">
        <f t="shared" si="7"/>
        <v>334</v>
      </c>
      <c r="E7">
        <f t="shared" si="8"/>
        <v>328</v>
      </c>
      <c r="F7">
        <f t="shared" si="14"/>
        <v>526</v>
      </c>
      <c r="G7">
        <f t="shared" si="16"/>
        <v>561</v>
      </c>
      <c r="H7">
        <f t="shared" si="17"/>
        <v>718</v>
      </c>
      <c r="J7" s="3">
        <v>380</v>
      </c>
      <c r="K7">
        <f t="shared" si="15"/>
        <v>610</v>
      </c>
      <c r="L7" s="3">
        <v>135</v>
      </c>
      <c r="M7">
        <f t="shared" si="9"/>
        <v>210</v>
      </c>
      <c r="N7" s="3">
        <v>135</v>
      </c>
      <c r="O7">
        <f t="shared" si="10"/>
        <v>180</v>
      </c>
      <c r="Q7">
        <f t="shared" si="11"/>
        <v>390</v>
      </c>
      <c r="R7" s="3">
        <v>200</v>
      </c>
      <c r="S7">
        <f t="shared" si="12"/>
        <v>505</v>
      </c>
      <c r="U7">
        <f t="shared" si="13"/>
        <v>360</v>
      </c>
      <c r="W7">
        <f t="shared" si="0"/>
        <v>-14</v>
      </c>
      <c r="X7">
        <f t="shared" si="1"/>
        <v>124</v>
      </c>
      <c r="Y7">
        <f t="shared" si="2"/>
        <v>148</v>
      </c>
      <c r="Z7">
        <f t="shared" si="3"/>
        <v>136</v>
      </c>
      <c r="AA7">
        <f t="shared" si="4"/>
        <v>56</v>
      </c>
      <c r="AB7">
        <f t="shared" si="5"/>
        <v>358</v>
      </c>
      <c r="AD7" t="s">
        <v>18</v>
      </c>
      <c r="AE7" s="3">
        <v>0</v>
      </c>
      <c r="AF7" t="s">
        <v>183</v>
      </c>
      <c r="AG7" t="s">
        <v>63</v>
      </c>
      <c r="AH7">
        <v>24</v>
      </c>
      <c r="AJ7" t="s">
        <v>109</v>
      </c>
      <c r="AK7">
        <v>14</v>
      </c>
      <c r="AM7" t="s">
        <v>116</v>
      </c>
      <c r="AN7">
        <v>11</v>
      </c>
      <c r="AP7" t="s">
        <v>186</v>
      </c>
      <c r="AQ7">
        <v>94</v>
      </c>
      <c r="AS7" t="s">
        <v>234</v>
      </c>
    </row>
    <row r="8" spans="1:45" x14ac:dyDescent="0.25">
      <c r="A8" t="s">
        <v>217</v>
      </c>
      <c r="B8" s="3">
        <f>2*(AQ27+AH12+AH6+AH35)</f>
        <v>282</v>
      </c>
      <c r="C8">
        <f t="shared" si="6"/>
        <v>878</v>
      </c>
      <c r="D8">
        <f t="shared" si="7"/>
        <v>616</v>
      </c>
      <c r="E8">
        <f t="shared" si="8"/>
        <v>610</v>
      </c>
      <c r="F8">
        <f t="shared" si="14"/>
        <v>808</v>
      </c>
      <c r="G8">
        <f t="shared" si="16"/>
        <v>843</v>
      </c>
      <c r="H8">
        <f t="shared" si="17"/>
        <v>1000</v>
      </c>
      <c r="J8" s="3">
        <v>65</v>
      </c>
      <c r="K8">
        <f t="shared" si="15"/>
        <v>675</v>
      </c>
      <c r="M8">
        <f t="shared" si="9"/>
        <v>210</v>
      </c>
      <c r="O8">
        <f t="shared" si="10"/>
        <v>180</v>
      </c>
      <c r="Q8">
        <f t="shared" si="11"/>
        <v>390</v>
      </c>
      <c r="S8">
        <f t="shared" si="12"/>
        <v>505</v>
      </c>
      <c r="U8">
        <f t="shared" si="13"/>
        <v>360</v>
      </c>
      <c r="W8">
        <f t="shared" si="0"/>
        <v>203</v>
      </c>
      <c r="X8">
        <f t="shared" si="1"/>
        <v>406</v>
      </c>
      <c r="Y8">
        <f t="shared" si="2"/>
        <v>430</v>
      </c>
      <c r="Z8">
        <f t="shared" si="3"/>
        <v>418</v>
      </c>
      <c r="AA8">
        <f t="shared" si="4"/>
        <v>338</v>
      </c>
      <c r="AB8">
        <f t="shared" si="5"/>
        <v>640</v>
      </c>
      <c r="AD8" t="s">
        <v>20</v>
      </c>
      <c r="AE8" s="3">
        <v>13</v>
      </c>
      <c r="AF8" t="s">
        <v>183</v>
      </c>
      <c r="AG8" t="s">
        <v>64</v>
      </c>
      <c r="AH8">
        <v>16</v>
      </c>
      <c r="AJ8" t="s">
        <v>112</v>
      </c>
      <c r="AK8">
        <v>11</v>
      </c>
      <c r="AM8" t="s">
        <v>119</v>
      </c>
      <c r="AN8">
        <v>12</v>
      </c>
      <c r="AP8" t="s">
        <v>188</v>
      </c>
      <c r="AQ8">
        <v>2</v>
      </c>
    </row>
    <row r="9" spans="1:45" x14ac:dyDescent="0.25">
      <c r="A9" t="s">
        <v>218</v>
      </c>
      <c r="B9" s="3">
        <f>2*(AQ28+AH34+AQ35+AQ36)</f>
        <v>286</v>
      </c>
      <c r="C9">
        <f t="shared" si="6"/>
        <v>1164</v>
      </c>
      <c r="D9">
        <f t="shared" si="7"/>
        <v>902</v>
      </c>
      <c r="E9">
        <f t="shared" si="8"/>
        <v>896</v>
      </c>
      <c r="F9">
        <f t="shared" si="14"/>
        <v>1094</v>
      </c>
      <c r="G9">
        <f t="shared" si="16"/>
        <v>1129</v>
      </c>
      <c r="H9">
        <f t="shared" si="17"/>
        <v>1286</v>
      </c>
      <c r="J9" s="3">
        <v>415</v>
      </c>
      <c r="K9">
        <f t="shared" si="15"/>
        <v>1090</v>
      </c>
      <c r="L9" s="3">
        <v>100</v>
      </c>
      <c r="M9">
        <f t="shared" si="9"/>
        <v>310</v>
      </c>
      <c r="O9">
        <f t="shared" si="10"/>
        <v>180</v>
      </c>
      <c r="P9" s="3">
        <v>475</v>
      </c>
      <c r="Q9">
        <f t="shared" si="11"/>
        <v>865</v>
      </c>
      <c r="R9" s="3">
        <v>405</v>
      </c>
      <c r="S9">
        <f t="shared" si="12"/>
        <v>910</v>
      </c>
      <c r="T9" s="3">
        <v>120</v>
      </c>
      <c r="U9">
        <f t="shared" si="13"/>
        <v>480</v>
      </c>
      <c r="W9">
        <f t="shared" si="0"/>
        <v>74</v>
      </c>
      <c r="X9">
        <f t="shared" si="1"/>
        <v>592</v>
      </c>
      <c r="Y9">
        <f t="shared" si="2"/>
        <v>716</v>
      </c>
      <c r="Z9">
        <f t="shared" si="3"/>
        <v>229</v>
      </c>
      <c r="AA9">
        <f t="shared" si="4"/>
        <v>219</v>
      </c>
      <c r="AB9">
        <f t="shared" si="5"/>
        <v>806</v>
      </c>
      <c r="AD9" t="s">
        <v>21</v>
      </c>
      <c r="AE9" s="3">
        <v>22</v>
      </c>
      <c r="AF9" t="s">
        <v>183</v>
      </c>
      <c r="AG9" s="3" t="s">
        <v>65</v>
      </c>
      <c r="AH9">
        <v>8</v>
      </c>
      <c r="AI9" t="s">
        <v>183</v>
      </c>
      <c r="AJ9" t="s">
        <v>113</v>
      </c>
      <c r="AK9">
        <v>8</v>
      </c>
      <c r="AM9" s="3" t="s">
        <v>129</v>
      </c>
      <c r="AN9">
        <v>12</v>
      </c>
      <c r="AP9" t="s">
        <v>189</v>
      </c>
      <c r="AQ9">
        <v>21</v>
      </c>
    </row>
    <row r="10" spans="1:45" x14ac:dyDescent="0.25">
      <c r="A10" t="s">
        <v>219</v>
      </c>
      <c r="B10" s="3">
        <f>2*(AE15+AE16+AQ37)</f>
        <v>126</v>
      </c>
      <c r="C10">
        <f t="shared" si="6"/>
        <v>1290</v>
      </c>
      <c r="D10">
        <f t="shared" si="7"/>
        <v>1028</v>
      </c>
      <c r="E10">
        <f t="shared" si="8"/>
        <v>1022</v>
      </c>
      <c r="F10">
        <f t="shared" si="14"/>
        <v>1220</v>
      </c>
      <c r="G10">
        <f t="shared" si="16"/>
        <v>1255</v>
      </c>
      <c r="H10">
        <f t="shared" si="17"/>
        <v>1412</v>
      </c>
      <c r="K10">
        <f t="shared" si="15"/>
        <v>1090</v>
      </c>
      <c r="M10">
        <f t="shared" si="9"/>
        <v>310</v>
      </c>
      <c r="O10">
        <f t="shared" si="10"/>
        <v>180</v>
      </c>
      <c r="Q10">
        <f t="shared" si="11"/>
        <v>865</v>
      </c>
      <c r="S10">
        <f t="shared" si="12"/>
        <v>910</v>
      </c>
      <c r="U10">
        <f t="shared" si="13"/>
        <v>480</v>
      </c>
      <c r="W10">
        <f t="shared" si="0"/>
        <v>200</v>
      </c>
      <c r="X10">
        <f t="shared" si="1"/>
        <v>718</v>
      </c>
      <c r="Y10">
        <f t="shared" si="2"/>
        <v>842</v>
      </c>
      <c r="Z10">
        <f t="shared" si="3"/>
        <v>355</v>
      </c>
      <c r="AA10">
        <f t="shared" si="4"/>
        <v>345</v>
      </c>
      <c r="AB10">
        <f t="shared" si="5"/>
        <v>932</v>
      </c>
      <c r="AD10" t="s">
        <v>22</v>
      </c>
      <c r="AE10" s="3">
        <v>11</v>
      </c>
      <c r="AF10" t="s">
        <v>183</v>
      </c>
      <c r="AG10" t="s">
        <v>66</v>
      </c>
      <c r="AH10">
        <v>22</v>
      </c>
      <c r="AJ10" t="s">
        <v>114</v>
      </c>
      <c r="AK10">
        <v>11</v>
      </c>
      <c r="AM10" t="s">
        <v>130</v>
      </c>
      <c r="AN10">
        <v>11</v>
      </c>
      <c r="AP10" t="s">
        <v>190</v>
      </c>
      <c r="AQ10">
        <v>43</v>
      </c>
    </row>
    <row r="11" spans="1:45" x14ac:dyDescent="0.25">
      <c r="A11" t="s">
        <v>221</v>
      </c>
      <c r="B11" s="3">
        <f>2*(0)</f>
        <v>0</v>
      </c>
      <c r="C11">
        <f t="shared" si="6"/>
        <v>1290</v>
      </c>
      <c r="D11">
        <f t="shared" si="7"/>
        <v>1028</v>
      </c>
      <c r="E11">
        <f t="shared" si="8"/>
        <v>1022</v>
      </c>
      <c r="F11">
        <f t="shared" si="14"/>
        <v>1220</v>
      </c>
      <c r="G11">
        <f t="shared" si="16"/>
        <v>1255</v>
      </c>
      <c r="H11">
        <f t="shared" si="17"/>
        <v>1412</v>
      </c>
      <c r="K11">
        <f t="shared" si="15"/>
        <v>1090</v>
      </c>
      <c r="M11">
        <f t="shared" si="9"/>
        <v>310</v>
      </c>
      <c r="O11">
        <f t="shared" si="10"/>
        <v>180</v>
      </c>
      <c r="Q11">
        <f t="shared" si="11"/>
        <v>865</v>
      </c>
      <c r="S11">
        <f t="shared" si="12"/>
        <v>910</v>
      </c>
      <c r="U11">
        <f t="shared" si="13"/>
        <v>480</v>
      </c>
      <c r="W11">
        <f t="shared" si="0"/>
        <v>200</v>
      </c>
      <c r="X11">
        <f t="shared" si="1"/>
        <v>718</v>
      </c>
      <c r="Y11">
        <f t="shared" si="2"/>
        <v>842</v>
      </c>
      <c r="Z11">
        <f t="shared" si="3"/>
        <v>355</v>
      </c>
      <c r="AA11">
        <f t="shared" si="4"/>
        <v>345</v>
      </c>
      <c r="AB11">
        <f t="shared" si="5"/>
        <v>932</v>
      </c>
      <c r="AD11" t="s">
        <v>23</v>
      </c>
      <c r="AE11" s="3">
        <v>9</v>
      </c>
      <c r="AF11">
        <v>30</v>
      </c>
      <c r="AG11" s="3" t="s">
        <v>67</v>
      </c>
      <c r="AH11">
        <v>9</v>
      </c>
      <c r="AJ11" t="s">
        <v>117</v>
      </c>
      <c r="AK11">
        <v>3</v>
      </c>
      <c r="AM11" t="s">
        <v>132</v>
      </c>
      <c r="AN11">
        <v>13</v>
      </c>
      <c r="AP11" t="s">
        <v>191</v>
      </c>
      <c r="AQ11">
        <v>22</v>
      </c>
      <c r="AS11" t="s">
        <v>233</v>
      </c>
    </row>
    <row r="12" spans="1:45" x14ac:dyDescent="0.25">
      <c r="A12" t="s">
        <v>222</v>
      </c>
      <c r="B12" s="3">
        <f>2*(AE17)</f>
        <v>38</v>
      </c>
      <c r="C12">
        <f t="shared" si="6"/>
        <v>1328</v>
      </c>
      <c r="D12">
        <f t="shared" si="7"/>
        <v>1066</v>
      </c>
      <c r="E12">
        <f t="shared" si="8"/>
        <v>1060</v>
      </c>
      <c r="F12">
        <f t="shared" si="14"/>
        <v>1258</v>
      </c>
      <c r="G12">
        <f t="shared" si="16"/>
        <v>1293</v>
      </c>
      <c r="H12">
        <f t="shared" si="17"/>
        <v>1450</v>
      </c>
      <c r="J12" s="3">
        <v>185</v>
      </c>
      <c r="K12">
        <f t="shared" si="15"/>
        <v>1275</v>
      </c>
      <c r="M12">
        <f t="shared" si="9"/>
        <v>310</v>
      </c>
      <c r="O12">
        <f t="shared" si="10"/>
        <v>180</v>
      </c>
      <c r="P12" s="3">
        <v>175</v>
      </c>
      <c r="Q12">
        <f t="shared" si="11"/>
        <v>1040</v>
      </c>
      <c r="R12" s="3">
        <v>190</v>
      </c>
      <c r="S12">
        <f t="shared" si="12"/>
        <v>1100</v>
      </c>
      <c r="U12">
        <f t="shared" si="13"/>
        <v>480</v>
      </c>
      <c r="W12">
        <f t="shared" si="0"/>
        <v>53</v>
      </c>
      <c r="X12">
        <f t="shared" si="1"/>
        <v>756</v>
      </c>
      <c r="Y12">
        <f t="shared" si="2"/>
        <v>880</v>
      </c>
      <c r="Z12">
        <f t="shared" si="3"/>
        <v>218</v>
      </c>
      <c r="AA12">
        <f t="shared" si="4"/>
        <v>193</v>
      </c>
      <c r="AB12">
        <f t="shared" si="5"/>
        <v>970</v>
      </c>
      <c r="AD12" t="s">
        <v>24</v>
      </c>
      <c r="AE12" s="3">
        <v>15</v>
      </c>
      <c r="AF12" t="s">
        <v>183</v>
      </c>
      <c r="AG12" s="3" t="s">
        <v>68</v>
      </c>
      <c r="AH12">
        <v>10</v>
      </c>
      <c r="AJ12" t="s">
        <v>118</v>
      </c>
      <c r="AK12">
        <v>3</v>
      </c>
      <c r="AM12" t="s">
        <v>133</v>
      </c>
      <c r="AN12">
        <v>13</v>
      </c>
      <c r="AP12" t="s">
        <v>192</v>
      </c>
      <c r="AQ12">
        <v>2</v>
      </c>
    </row>
    <row r="13" spans="1:45" x14ac:dyDescent="0.25">
      <c r="A13" t="s">
        <v>249</v>
      </c>
      <c r="B13" s="3">
        <f>2*(AH18+2)</f>
        <v>36</v>
      </c>
      <c r="C13">
        <f t="shared" si="6"/>
        <v>1364</v>
      </c>
      <c r="D13">
        <f t="shared" si="7"/>
        <v>1102</v>
      </c>
      <c r="E13">
        <f t="shared" si="8"/>
        <v>1096</v>
      </c>
      <c r="F13">
        <f t="shared" si="14"/>
        <v>1294</v>
      </c>
      <c r="G13">
        <f t="shared" si="16"/>
        <v>1329</v>
      </c>
      <c r="H13">
        <f t="shared" si="17"/>
        <v>1486</v>
      </c>
      <c r="K13">
        <f t="shared" si="15"/>
        <v>1275</v>
      </c>
      <c r="M13">
        <f t="shared" si="9"/>
        <v>310</v>
      </c>
      <c r="O13">
        <f t="shared" si="10"/>
        <v>180</v>
      </c>
      <c r="Q13">
        <f t="shared" si="11"/>
        <v>1040</v>
      </c>
      <c r="S13">
        <f t="shared" si="12"/>
        <v>1100</v>
      </c>
      <c r="T13" s="3">
        <v>1000</v>
      </c>
      <c r="U13">
        <f t="shared" si="13"/>
        <v>1480</v>
      </c>
      <c r="W13">
        <f t="shared" si="0"/>
        <v>89</v>
      </c>
      <c r="X13">
        <f t="shared" si="1"/>
        <v>792</v>
      </c>
      <c r="Y13">
        <f t="shared" si="2"/>
        <v>916</v>
      </c>
      <c r="Z13">
        <f t="shared" si="3"/>
        <v>254</v>
      </c>
      <c r="AA13">
        <f t="shared" si="4"/>
        <v>229</v>
      </c>
      <c r="AB13">
        <f t="shared" si="5"/>
        <v>6</v>
      </c>
      <c r="AD13" t="s">
        <v>30</v>
      </c>
      <c r="AE13" s="3">
        <v>33</v>
      </c>
      <c r="AF13" t="s">
        <v>183</v>
      </c>
      <c r="AG13" s="3" t="s">
        <v>69</v>
      </c>
      <c r="AH13">
        <v>12</v>
      </c>
      <c r="AJ13" t="s">
        <v>120</v>
      </c>
      <c r="AK13">
        <v>16</v>
      </c>
      <c r="AM13" t="s">
        <v>134</v>
      </c>
      <c r="AN13">
        <v>13</v>
      </c>
      <c r="AP13" s="3" t="s">
        <v>193</v>
      </c>
      <c r="AQ13">
        <v>3</v>
      </c>
    </row>
    <row r="14" spans="1:45" x14ac:dyDescent="0.25">
      <c r="A14" t="s">
        <v>226</v>
      </c>
      <c r="B14" s="3">
        <f>2*(AE19+AE20)</f>
        <v>106</v>
      </c>
      <c r="C14">
        <f t="shared" si="6"/>
        <v>1470</v>
      </c>
      <c r="D14">
        <f t="shared" si="7"/>
        <v>1208</v>
      </c>
      <c r="E14">
        <f t="shared" si="8"/>
        <v>1202</v>
      </c>
      <c r="F14">
        <f t="shared" si="14"/>
        <v>1400</v>
      </c>
      <c r="G14">
        <f t="shared" si="16"/>
        <v>1435</v>
      </c>
      <c r="H14">
        <f t="shared" si="17"/>
        <v>1592</v>
      </c>
      <c r="K14">
        <f t="shared" si="15"/>
        <v>1275</v>
      </c>
      <c r="M14">
        <f t="shared" si="9"/>
        <v>310</v>
      </c>
      <c r="O14">
        <f t="shared" si="10"/>
        <v>180</v>
      </c>
      <c r="P14" s="3">
        <v>130</v>
      </c>
      <c r="Q14">
        <f t="shared" si="11"/>
        <v>1170</v>
      </c>
      <c r="R14" s="3">
        <v>130</v>
      </c>
      <c r="S14">
        <f t="shared" si="12"/>
        <v>1230</v>
      </c>
      <c r="U14">
        <f t="shared" si="13"/>
        <v>1480</v>
      </c>
      <c r="W14">
        <f t="shared" si="0"/>
        <v>195</v>
      </c>
      <c r="X14">
        <f t="shared" si="1"/>
        <v>898</v>
      </c>
      <c r="Y14">
        <f t="shared" si="2"/>
        <v>1022</v>
      </c>
      <c r="Z14">
        <f t="shared" si="3"/>
        <v>230</v>
      </c>
      <c r="AA14">
        <f t="shared" si="4"/>
        <v>205</v>
      </c>
      <c r="AB14">
        <f t="shared" si="5"/>
        <v>112</v>
      </c>
      <c r="AD14" t="s">
        <v>25</v>
      </c>
      <c r="AE14" s="3">
        <v>15</v>
      </c>
      <c r="AF14" t="s">
        <v>183</v>
      </c>
      <c r="AG14" t="s">
        <v>70</v>
      </c>
      <c r="AH14">
        <v>14</v>
      </c>
      <c r="AJ14" t="s">
        <v>121</v>
      </c>
      <c r="AK14">
        <v>12</v>
      </c>
      <c r="AM14" t="s">
        <v>137</v>
      </c>
      <c r="AN14">
        <v>11</v>
      </c>
      <c r="AP14" t="s">
        <v>237</v>
      </c>
      <c r="AQ14">
        <v>10</v>
      </c>
    </row>
    <row r="15" spans="1:45" x14ac:dyDescent="0.25">
      <c r="A15" t="s">
        <v>247</v>
      </c>
      <c r="B15" s="3">
        <f>2*(AH15+(AQ27*3))</f>
        <v>740</v>
      </c>
      <c r="C15">
        <f>C14+B15-3*AQ27</f>
        <v>1856</v>
      </c>
      <c r="D15">
        <f t="shared" ref="D15:D20" si="18">D14+B15</f>
        <v>1948</v>
      </c>
      <c r="E15">
        <f t="shared" ref="E15:E20" si="19">E14+B15</f>
        <v>1942</v>
      </c>
      <c r="F15">
        <f>F14+B15-3*AQ27</f>
        <v>1786</v>
      </c>
      <c r="G15">
        <f>G14+B15-3*AQ27</f>
        <v>1821</v>
      </c>
      <c r="H15">
        <f t="shared" ref="H15:H20" si="20">H14+B15</f>
        <v>2332</v>
      </c>
      <c r="J15" s="3">
        <v>600</v>
      </c>
      <c r="K15">
        <f t="shared" si="15"/>
        <v>1875</v>
      </c>
      <c r="M15">
        <f t="shared" si="9"/>
        <v>310</v>
      </c>
      <c r="N15" s="3">
        <v>905</v>
      </c>
      <c r="O15">
        <f t="shared" si="10"/>
        <v>1085</v>
      </c>
      <c r="P15" s="3">
        <v>10</v>
      </c>
      <c r="Q15">
        <f t="shared" si="11"/>
        <v>1180</v>
      </c>
      <c r="R15" s="3">
        <v>520</v>
      </c>
      <c r="S15">
        <f t="shared" si="12"/>
        <v>1750</v>
      </c>
      <c r="U15">
        <f t="shared" si="13"/>
        <v>1480</v>
      </c>
      <c r="W15">
        <f t="shared" si="0"/>
        <v>-19</v>
      </c>
      <c r="X15">
        <f t="shared" si="1"/>
        <v>1638</v>
      </c>
      <c r="Y15">
        <f t="shared" si="2"/>
        <v>857</v>
      </c>
      <c r="Z15">
        <f t="shared" si="3"/>
        <v>606</v>
      </c>
      <c r="AA15">
        <f t="shared" si="4"/>
        <v>71</v>
      </c>
      <c r="AB15">
        <f t="shared" si="5"/>
        <v>852</v>
      </c>
      <c r="AD15" t="s">
        <v>32</v>
      </c>
      <c r="AE15" s="3">
        <v>19</v>
      </c>
      <c r="AG15" s="3" t="s">
        <v>71</v>
      </c>
      <c r="AH15">
        <v>16</v>
      </c>
      <c r="AJ15" t="s">
        <v>122</v>
      </c>
      <c r="AK15">
        <v>3</v>
      </c>
      <c r="AL15" t="s">
        <v>187</v>
      </c>
      <c r="AM15" t="s">
        <v>138</v>
      </c>
      <c r="AN15">
        <v>14</v>
      </c>
      <c r="AP15" t="s">
        <v>204</v>
      </c>
      <c r="AQ15">
        <v>22</v>
      </c>
      <c r="AS15" t="s">
        <v>233</v>
      </c>
    </row>
    <row r="16" spans="1:45" x14ac:dyDescent="0.25">
      <c r="A16" t="s">
        <v>227</v>
      </c>
      <c r="B16" s="3">
        <f>2*(AE21+AQ31+AK39+AH11+AH13+AH16+AE18+AN9+AK6+AK26+AQ38)</f>
        <v>402</v>
      </c>
      <c r="C16">
        <f>C15+B16</f>
        <v>2258</v>
      </c>
      <c r="D16">
        <f t="shared" si="18"/>
        <v>2350</v>
      </c>
      <c r="E16">
        <f t="shared" si="19"/>
        <v>2344</v>
      </c>
      <c r="F16">
        <f>F15+B16-AQ31-AK39</f>
        <v>2130</v>
      </c>
      <c r="G16">
        <f>G15+B16-AQ31-AK39</f>
        <v>2165</v>
      </c>
      <c r="H16">
        <f t="shared" si="20"/>
        <v>2734</v>
      </c>
      <c r="K16">
        <f t="shared" si="15"/>
        <v>1875</v>
      </c>
      <c r="M16">
        <f t="shared" si="9"/>
        <v>310</v>
      </c>
      <c r="O16">
        <f t="shared" si="10"/>
        <v>1085</v>
      </c>
      <c r="Q16">
        <f t="shared" si="11"/>
        <v>1180</v>
      </c>
      <c r="S16">
        <f t="shared" si="12"/>
        <v>1750</v>
      </c>
      <c r="U16">
        <f t="shared" si="13"/>
        <v>1480</v>
      </c>
      <c r="W16">
        <f t="shared" si="0"/>
        <v>383</v>
      </c>
      <c r="X16">
        <f t="shared" si="1"/>
        <v>2040</v>
      </c>
      <c r="Y16">
        <f t="shared" si="2"/>
        <v>1259</v>
      </c>
      <c r="Z16">
        <f t="shared" si="3"/>
        <v>950</v>
      </c>
      <c r="AA16">
        <f t="shared" si="4"/>
        <v>415</v>
      </c>
      <c r="AB16">
        <f t="shared" si="5"/>
        <v>1254</v>
      </c>
      <c r="AD16" t="s">
        <v>33</v>
      </c>
      <c r="AE16" s="3">
        <v>27</v>
      </c>
      <c r="AG16" s="3" t="s">
        <v>72</v>
      </c>
      <c r="AH16">
        <v>18</v>
      </c>
      <c r="AJ16" t="s">
        <v>123</v>
      </c>
      <c r="AK16">
        <v>9</v>
      </c>
      <c r="AM16" t="s">
        <v>141</v>
      </c>
      <c r="AN16">
        <v>13</v>
      </c>
      <c r="AP16" s="3" t="s">
        <v>194</v>
      </c>
      <c r="AQ16">
        <v>4</v>
      </c>
    </row>
    <row r="17" spans="1:45" x14ac:dyDescent="0.25">
      <c r="A17" t="s">
        <v>228</v>
      </c>
      <c r="B17" s="3">
        <f>2*(AE22)</f>
        <v>62</v>
      </c>
      <c r="C17">
        <f>C16+B17</f>
        <v>2320</v>
      </c>
      <c r="D17">
        <f t="shared" si="18"/>
        <v>2412</v>
      </c>
      <c r="E17">
        <f t="shared" si="19"/>
        <v>2406</v>
      </c>
      <c r="F17">
        <f>F16+B17</f>
        <v>2192</v>
      </c>
      <c r="G17">
        <f>G16+B17</f>
        <v>2227</v>
      </c>
      <c r="H17">
        <f t="shared" si="20"/>
        <v>2796</v>
      </c>
      <c r="K17">
        <f t="shared" si="15"/>
        <v>1875</v>
      </c>
      <c r="M17">
        <f t="shared" si="9"/>
        <v>310</v>
      </c>
      <c r="O17">
        <f t="shared" si="10"/>
        <v>1085</v>
      </c>
      <c r="Q17">
        <f t="shared" si="11"/>
        <v>1180</v>
      </c>
      <c r="S17">
        <f t="shared" si="12"/>
        <v>1750</v>
      </c>
      <c r="U17">
        <f t="shared" si="13"/>
        <v>1480</v>
      </c>
      <c r="W17">
        <f t="shared" si="0"/>
        <v>445</v>
      </c>
      <c r="X17">
        <f t="shared" si="1"/>
        <v>2102</v>
      </c>
      <c r="Y17">
        <f t="shared" si="2"/>
        <v>1321</v>
      </c>
      <c r="Z17">
        <f t="shared" si="3"/>
        <v>1012</v>
      </c>
      <c r="AA17">
        <f t="shared" si="4"/>
        <v>477</v>
      </c>
      <c r="AB17">
        <f t="shared" si="5"/>
        <v>1316</v>
      </c>
      <c r="AD17" t="s">
        <v>34</v>
      </c>
      <c r="AE17" s="3">
        <v>19</v>
      </c>
      <c r="AG17" t="s">
        <v>73</v>
      </c>
      <c r="AH17">
        <v>24</v>
      </c>
      <c r="AJ17" t="s">
        <v>124</v>
      </c>
      <c r="AK17">
        <v>7</v>
      </c>
      <c r="AM17" t="s">
        <v>142</v>
      </c>
      <c r="AN17">
        <v>11</v>
      </c>
      <c r="AP17" t="s">
        <v>195</v>
      </c>
      <c r="AQ17">
        <v>256</v>
      </c>
      <c r="AS17" t="s">
        <v>236</v>
      </c>
    </row>
    <row r="18" spans="1:45" x14ac:dyDescent="0.25">
      <c r="A18" t="s">
        <v>229</v>
      </c>
      <c r="B18" s="3">
        <f>2*(AE23)</f>
        <v>66</v>
      </c>
      <c r="C18">
        <f>C17+B18</f>
        <v>2386</v>
      </c>
      <c r="D18">
        <f t="shared" si="18"/>
        <v>2478</v>
      </c>
      <c r="E18">
        <f t="shared" si="19"/>
        <v>2472</v>
      </c>
      <c r="F18">
        <f>F17+B18</f>
        <v>2258</v>
      </c>
      <c r="G18">
        <f>G17+B18</f>
        <v>2293</v>
      </c>
      <c r="H18">
        <f t="shared" si="20"/>
        <v>2862</v>
      </c>
      <c r="K18">
        <f t="shared" si="15"/>
        <v>1875</v>
      </c>
      <c r="M18">
        <f t="shared" si="9"/>
        <v>310</v>
      </c>
      <c r="O18">
        <f t="shared" si="10"/>
        <v>1085</v>
      </c>
      <c r="Q18">
        <f t="shared" si="11"/>
        <v>1180</v>
      </c>
      <c r="S18">
        <f t="shared" si="12"/>
        <v>1750</v>
      </c>
      <c r="U18">
        <f t="shared" si="13"/>
        <v>1480</v>
      </c>
      <c r="W18">
        <f t="shared" si="0"/>
        <v>511</v>
      </c>
      <c r="X18">
        <f t="shared" si="1"/>
        <v>2168</v>
      </c>
      <c r="Y18">
        <f t="shared" si="2"/>
        <v>1387</v>
      </c>
      <c r="Z18">
        <f t="shared" si="3"/>
        <v>1078</v>
      </c>
      <c r="AA18">
        <f t="shared" si="4"/>
        <v>543</v>
      </c>
      <c r="AB18">
        <f t="shared" si="5"/>
        <v>1382</v>
      </c>
      <c r="AD18" t="s">
        <v>31</v>
      </c>
      <c r="AE18" s="3">
        <v>26</v>
      </c>
      <c r="AG18" s="3" t="s">
        <v>74</v>
      </c>
      <c r="AH18">
        <v>16</v>
      </c>
      <c r="AJ18" t="s">
        <v>125</v>
      </c>
      <c r="AK18">
        <v>5</v>
      </c>
      <c r="AM18" t="s">
        <v>145</v>
      </c>
      <c r="AN18">
        <v>13</v>
      </c>
      <c r="AP18" t="s">
        <v>196</v>
      </c>
      <c r="AQ18">
        <v>22</v>
      </c>
      <c r="AS18" t="s">
        <v>233</v>
      </c>
    </row>
    <row r="19" spans="1:45" x14ac:dyDescent="0.25">
      <c r="A19" t="s">
        <v>230</v>
      </c>
      <c r="B19" s="3">
        <f>2*(AE24)</f>
        <v>66</v>
      </c>
      <c r="C19">
        <f>C18+B19</f>
        <v>2452</v>
      </c>
      <c r="D19">
        <f t="shared" si="18"/>
        <v>2544</v>
      </c>
      <c r="E19">
        <f t="shared" si="19"/>
        <v>2538</v>
      </c>
      <c r="F19">
        <f>F18+B19</f>
        <v>2324</v>
      </c>
      <c r="G19">
        <f>G18+B19</f>
        <v>2359</v>
      </c>
      <c r="H19">
        <f t="shared" si="20"/>
        <v>2928</v>
      </c>
      <c r="K19">
        <f t="shared" si="15"/>
        <v>1875</v>
      </c>
      <c r="M19">
        <f t="shared" si="9"/>
        <v>310</v>
      </c>
      <c r="O19">
        <f t="shared" si="10"/>
        <v>1085</v>
      </c>
      <c r="Q19">
        <f t="shared" si="11"/>
        <v>1180</v>
      </c>
      <c r="S19">
        <f t="shared" si="12"/>
        <v>1750</v>
      </c>
      <c r="U19">
        <f t="shared" si="13"/>
        <v>1480</v>
      </c>
      <c r="W19">
        <f t="shared" si="0"/>
        <v>577</v>
      </c>
      <c r="X19">
        <f t="shared" si="1"/>
        <v>2234</v>
      </c>
      <c r="Y19">
        <f t="shared" si="2"/>
        <v>1453</v>
      </c>
      <c r="Z19">
        <f t="shared" si="3"/>
        <v>1144</v>
      </c>
      <c r="AA19">
        <f t="shared" si="4"/>
        <v>609</v>
      </c>
      <c r="AB19">
        <f t="shared" si="5"/>
        <v>1448</v>
      </c>
      <c r="AD19" t="s">
        <v>37</v>
      </c>
      <c r="AE19" s="3">
        <v>25</v>
      </c>
      <c r="AG19" t="s">
        <v>75</v>
      </c>
      <c r="AH19">
        <v>26</v>
      </c>
      <c r="AJ19" s="3" t="s">
        <v>126</v>
      </c>
      <c r="AK19">
        <v>2</v>
      </c>
      <c r="AM19" t="s">
        <v>151</v>
      </c>
      <c r="AN19">
        <v>13</v>
      </c>
      <c r="AP19" t="s">
        <v>197</v>
      </c>
      <c r="AQ19">
        <v>0</v>
      </c>
      <c r="AS19" t="s">
        <v>234</v>
      </c>
    </row>
    <row r="20" spans="1:45" x14ac:dyDescent="0.25">
      <c r="A20" t="s">
        <v>231</v>
      </c>
      <c r="B20" s="3">
        <f>2*(AE25)</f>
        <v>94</v>
      </c>
      <c r="C20">
        <f>C19+B20</f>
        <v>2546</v>
      </c>
      <c r="D20">
        <f t="shared" si="18"/>
        <v>2638</v>
      </c>
      <c r="E20">
        <f t="shared" si="19"/>
        <v>2632</v>
      </c>
      <c r="F20">
        <f>F19+B20</f>
        <v>2418</v>
      </c>
      <c r="G20">
        <f>G19+B20</f>
        <v>2453</v>
      </c>
      <c r="H20">
        <f t="shared" si="20"/>
        <v>3022</v>
      </c>
      <c r="J20" s="3">
        <v>550</v>
      </c>
      <c r="K20">
        <f t="shared" si="15"/>
        <v>2425</v>
      </c>
      <c r="M20">
        <f t="shared" si="9"/>
        <v>310</v>
      </c>
      <c r="O20">
        <f t="shared" si="10"/>
        <v>1085</v>
      </c>
      <c r="P20" s="3">
        <f>880+445</f>
        <v>1325</v>
      </c>
      <c r="Q20">
        <f t="shared" si="11"/>
        <v>2505</v>
      </c>
      <c r="R20" s="3">
        <v>550</v>
      </c>
      <c r="S20">
        <f t="shared" si="12"/>
        <v>2300</v>
      </c>
      <c r="U20">
        <f t="shared" si="13"/>
        <v>1480</v>
      </c>
      <c r="W20">
        <f t="shared" si="0"/>
        <v>121</v>
      </c>
      <c r="X20">
        <f t="shared" si="1"/>
        <v>2328</v>
      </c>
      <c r="Y20">
        <f t="shared" si="2"/>
        <v>1547</v>
      </c>
      <c r="Z20">
        <f t="shared" si="3"/>
        <v>-87</v>
      </c>
      <c r="AA20">
        <f t="shared" si="4"/>
        <v>153</v>
      </c>
      <c r="AB20">
        <f t="shared" si="5"/>
        <v>1542</v>
      </c>
      <c r="AD20" t="s">
        <v>38</v>
      </c>
      <c r="AE20" s="3">
        <v>28</v>
      </c>
      <c r="AG20" t="s">
        <v>76</v>
      </c>
      <c r="AH20">
        <v>17</v>
      </c>
      <c r="AJ20" s="3" t="s">
        <v>127</v>
      </c>
      <c r="AK20">
        <v>2</v>
      </c>
      <c r="AL20" t="s">
        <v>183</v>
      </c>
      <c r="AM20" t="s">
        <v>155</v>
      </c>
      <c r="AN20">
        <v>17</v>
      </c>
      <c r="AP20" t="s">
        <v>206</v>
      </c>
      <c r="AQ20">
        <v>13</v>
      </c>
      <c r="AS20" t="s">
        <v>234</v>
      </c>
    </row>
    <row r="21" spans="1:45" x14ac:dyDescent="0.25">
      <c r="C21">
        <f t="shared" si="6"/>
        <v>2546</v>
      </c>
      <c r="D21">
        <f t="shared" si="7"/>
        <v>2638</v>
      </c>
      <c r="E21">
        <f t="shared" si="8"/>
        <v>2632</v>
      </c>
      <c r="F21">
        <f t="shared" si="14"/>
        <v>2418</v>
      </c>
      <c r="G21">
        <f t="shared" si="16"/>
        <v>2453</v>
      </c>
      <c r="H21">
        <f t="shared" si="17"/>
        <v>3022</v>
      </c>
      <c r="K21">
        <f t="shared" si="15"/>
        <v>2425</v>
      </c>
      <c r="M21">
        <f t="shared" si="9"/>
        <v>310</v>
      </c>
      <c r="O21">
        <f t="shared" si="10"/>
        <v>1085</v>
      </c>
      <c r="Q21">
        <f t="shared" si="11"/>
        <v>2505</v>
      </c>
      <c r="S21">
        <f t="shared" si="12"/>
        <v>2300</v>
      </c>
      <c r="U21">
        <f t="shared" si="13"/>
        <v>1480</v>
      </c>
      <c r="W21">
        <f t="shared" si="0"/>
        <v>121</v>
      </c>
      <c r="X21">
        <f t="shared" si="1"/>
        <v>2328</v>
      </c>
      <c r="Y21">
        <f t="shared" si="2"/>
        <v>1547</v>
      </c>
      <c r="Z21">
        <f t="shared" si="3"/>
        <v>-87</v>
      </c>
      <c r="AA21">
        <f t="shared" si="4"/>
        <v>153</v>
      </c>
      <c r="AB21">
        <f t="shared" si="5"/>
        <v>1542</v>
      </c>
      <c r="AD21" t="s">
        <v>46</v>
      </c>
      <c r="AE21" s="3">
        <v>49</v>
      </c>
      <c r="AG21" t="s">
        <v>77</v>
      </c>
      <c r="AH21">
        <v>21</v>
      </c>
      <c r="AJ21" t="s">
        <v>238</v>
      </c>
      <c r="AK21">
        <v>9</v>
      </c>
      <c r="AM21" t="s">
        <v>156</v>
      </c>
      <c r="AN21">
        <v>12</v>
      </c>
      <c r="AP21" t="s">
        <v>198</v>
      </c>
      <c r="AQ21">
        <v>4</v>
      </c>
    </row>
    <row r="22" spans="1:45" x14ac:dyDescent="0.25">
      <c r="C22">
        <f t="shared" si="6"/>
        <v>2546</v>
      </c>
      <c r="D22">
        <f t="shared" si="7"/>
        <v>2638</v>
      </c>
      <c r="E22">
        <f t="shared" si="8"/>
        <v>2632</v>
      </c>
      <c r="F22">
        <f t="shared" si="14"/>
        <v>2418</v>
      </c>
      <c r="G22">
        <f t="shared" si="16"/>
        <v>2453</v>
      </c>
      <c r="H22">
        <f t="shared" si="17"/>
        <v>3022</v>
      </c>
      <c r="K22">
        <f t="shared" si="15"/>
        <v>2425</v>
      </c>
      <c r="M22">
        <f t="shared" si="9"/>
        <v>310</v>
      </c>
      <c r="O22">
        <f t="shared" si="10"/>
        <v>1085</v>
      </c>
      <c r="Q22">
        <f t="shared" si="11"/>
        <v>2505</v>
      </c>
      <c r="S22">
        <f t="shared" si="12"/>
        <v>2300</v>
      </c>
      <c r="U22">
        <f t="shared" si="13"/>
        <v>1480</v>
      </c>
      <c r="W22">
        <f t="shared" si="0"/>
        <v>121</v>
      </c>
      <c r="X22">
        <f t="shared" si="1"/>
        <v>2328</v>
      </c>
      <c r="Y22">
        <f t="shared" si="2"/>
        <v>1547</v>
      </c>
      <c r="Z22">
        <f t="shared" si="3"/>
        <v>-87</v>
      </c>
      <c r="AA22">
        <f t="shared" si="4"/>
        <v>153</v>
      </c>
      <c r="AB22">
        <f t="shared" si="5"/>
        <v>1542</v>
      </c>
      <c r="AD22" t="s">
        <v>39</v>
      </c>
      <c r="AE22" s="3">
        <v>31</v>
      </c>
      <c r="AG22" t="s">
        <v>78</v>
      </c>
      <c r="AH22">
        <v>22</v>
      </c>
      <c r="AJ22" t="s">
        <v>128</v>
      </c>
      <c r="AK22">
        <v>12</v>
      </c>
      <c r="AM22" t="s">
        <v>157</v>
      </c>
      <c r="AN22">
        <v>13</v>
      </c>
      <c r="AP22" t="s">
        <v>199</v>
      </c>
      <c r="AQ22">
        <v>6</v>
      </c>
    </row>
    <row r="23" spans="1:45" x14ac:dyDescent="0.25">
      <c r="C23">
        <f t="shared" si="6"/>
        <v>2546</v>
      </c>
      <c r="D23">
        <f t="shared" si="7"/>
        <v>2638</v>
      </c>
      <c r="E23">
        <f t="shared" si="8"/>
        <v>2632</v>
      </c>
      <c r="F23">
        <f t="shared" si="14"/>
        <v>2418</v>
      </c>
      <c r="G23">
        <f t="shared" si="16"/>
        <v>2453</v>
      </c>
      <c r="H23">
        <f t="shared" si="17"/>
        <v>3022</v>
      </c>
      <c r="K23">
        <f t="shared" si="15"/>
        <v>2425</v>
      </c>
      <c r="M23">
        <f t="shared" si="9"/>
        <v>310</v>
      </c>
      <c r="O23">
        <f t="shared" si="10"/>
        <v>1085</v>
      </c>
      <c r="Q23">
        <f t="shared" si="11"/>
        <v>2505</v>
      </c>
      <c r="S23">
        <f t="shared" si="12"/>
        <v>2300</v>
      </c>
      <c r="U23">
        <f t="shared" si="13"/>
        <v>1480</v>
      </c>
      <c r="W23">
        <f t="shared" si="0"/>
        <v>121</v>
      </c>
      <c r="X23">
        <f t="shared" si="1"/>
        <v>2328</v>
      </c>
      <c r="Y23">
        <f t="shared" si="2"/>
        <v>1547</v>
      </c>
      <c r="Z23">
        <f t="shared" si="3"/>
        <v>-87</v>
      </c>
      <c r="AA23">
        <f t="shared" si="4"/>
        <v>153</v>
      </c>
      <c r="AB23">
        <f t="shared" si="5"/>
        <v>1542</v>
      </c>
      <c r="AD23" t="s">
        <v>40</v>
      </c>
      <c r="AE23" s="3">
        <v>33</v>
      </c>
      <c r="AG23" t="s">
        <v>79</v>
      </c>
      <c r="AH23">
        <v>22</v>
      </c>
      <c r="AJ23" t="s">
        <v>131</v>
      </c>
      <c r="AK23">
        <v>11</v>
      </c>
      <c r="AM23" t="s">
        <v>159</v>
      </c>
      <c r="AN23">
        <v>11</v>
      </c>
      <c r="AP23" t="s">
        <v>200</v>
      </c>
      <c r="AQ23">
        <v>56</v>
      </c>
      <c r="AS23" t="s">
        <v>235</v>
      </c>
    </row>
    <row r="24" spans="1:45" x14ac:dyDescent="0.25">
      <c r="C24">
        <f t="shared" si="6"/>
        <v>2546</v>
      </c>
      <c r="D24">
        <f t="shared" si="7"/>
        <v>2638</v>
      </c>
      <c r="E24">
        <f t="shared" si="8"/>
        <v>2632</v>
      </c>
      <c r="F24">
        <f t="shared" si="14"/>
        <v>2418</v>
      </c>
      <c r="G24">
        <f t="shared" si="16"/>
        <v>2453</v>
      </c>
      <c r="H24">
        <f t="shared" si="17"/>
        <v>3022</v>
      </c>
      <c r="K24">
        <f t="shared" si="15"/>
        <v>2425</v>
      </c>
      <c r="M24">
        <f t="shared" si="9"/>
        <v>310</v>
      </c>
      <c r="O24">
        <f t="shared" si="10"/>
        <v>1085</v>
      </c>
      <c r="Q24">
        <f t="shared" si="11"/>
        <v>2505</v>
      </c>
      <c r="S24">
        <f t="shared" si="12"/>
        <v>2300</v>
      </c>
      <c r="U24">
        <f t="shared" si="13"/>
        <v>1480</v>
      </c>
      <c r="W24">
        <f t="shared" si="0"/>
        <v>121</v>
      </c>
      <c r="X24">
        <f t="shared" si="1"/>
        <v>2328</v>
      </c>
      <c r="Y24">
        <f t="shared" si="2"/>
        <v>1547</v>
      </c>
      <c r="Z24">
        <f t="shared" si="3"/>
        <v>-87</v>
      </c>
      <c r="AA24">
        <f t="shared" si="4"/>
        <v>153</v>
      </c>
      <c r="AB24">
        <f t="shared" si="5"/>
        <v>1542</v>
      </c>
      <c r="AD24" t="s">
        <v>41</v>
      </c>
      <c r="AE24" s="3">
        <v>33</v>
      </c>
      <c r="AG24" t="s">
        <v>80</v>
      </c>
      <c r="AH24">
        <v>24</v>
      </c>
      <c r="AJ24" t="s">
        <v>135</v>
      </c>
      <c r="AK24">
        <v>13</v>
      </c>
      <c r="AM24" t="s">
        <v>165</v>
      </c>
      <c r="AN24">
        <v>18</v>
      </c>
      <c r="AP24" t="s">
        <v>201</v>
      </c>
      <c r="AQ24">
        <v>10</v>
      </c>
      <c r="AS24" t="s">
        <v>234</v>
      </c>
    </row>
    <row r="25" spans="1:45" x14ac:dyDescent="0.25">
      <c r="C25">
        <f t="shared" si="6"/>
        <v>2546</v>
      </c>
      <c r="D25">
        <f t="shared" si="7"/>
        <v>2638</v>
      </c>
      <c r="E25">
        <f t="shared" si="8"/>
        <v>2632</v>
      </c>
      <c r="F25">
        <f t="shared" si="14"/>
        <v>2418</v>
      </c>
      <c r="G25">
        <f t="shared" si="16"/>
        <v>2453</v>
      </c>
      <c r="H25">
        <f t="shared" si="17"/>
        <v>3022</v>
      </c>
      <c r="K25">
        <f t="shared" si="15"/>
        <v>2425</v>
      </c>
      <c r="M25">
        <f t="shared" si="9"/>
        <v>310</v>
      </c>
      <c r="O25">
        <f t="shared" si="10"/>
        <v>1085</v>
      </c>
      <c r="Q25">
        <f t="shared" si="11"/>
        <v>2505</v>
      </c>
      <c r="S25">
        <f t="shared" si="12"/>
        <v>2300</v>
      </c>
      <c r="U25">
        <f t="shared" si="13"/>
        <v>1480</v>
      </c>
      <c r="W25">
        <f t="shared" si="0"/>
        <v>121</v>
      </c>
      <c r="X25">
        <f t="shared" si="1"/>
        <v>2328</v>
      </c>
      <c r="Y25">
        <f t="shared" si="2"/>
        <v>1547</v>
      </c>
      <c r="Z25">
        <f t="shared" si="3"/>
        <v>-87</v>
      </c>
      <c r="AA25">
        <f t="shared" si="4"/>
        <v>153</v>
      </c>
      <c r="AB25">
        <f t="shared" si="5"/>
        <v>1542</v>
      </c>
      <c r="AD25" t="s">
        <v>42</v>
      </c>
      <c r="AE25" s="3">
        <v>47</v>
      </c>
      <c r="AG25" t="s">
        <v>50</v>
      </c>
      <c r="AH25">
        <v>27</v>
      </c>
      <c r="AJ25" t="s">
        <v>205</v>
      </c>
      <c r="AK25">
        <v>10</v>
      </c>
      <c r="AM25" t="s">
        <v>166</v>
      </c>
      <c r="AN25">
        <v>7</v>
      </c>
      <c r="AP25" t="s">
        <v>202</v>
      </c>
      <c r="AQ25">
        <v>12</v>
      </c>
      <c r="AS25" t="s">
        <v>233</v>
      </c>
    </row>
    <row r="26" spans="1:45" x14ac:dyDescent="0.25">
      <c r="C26">
        <f t="shared" si="6"/>
        <v>2546</v>
      </c>
      <c r="D26">
        <f t="shared" si="7"/>
        <v>2638</v>
      </c>
      <c r="E26">
        <f t="shared" si="8"/>
        <v>2632</v>
      </c>
      <c r="F26">
        <f t="shared" si="14"/>
        <v>2418</v>
      </c>
      <c r="G26">
        <f t="shared" si="16"/>
        <v>2453</v>
      </c>
      <c r="H26">
        <f t="shared" si="17"/>
        <v>3022</v>
      </c>
      <c r="K26">
        <f t="shared" si="15"/>
        <v>2425</v>
      </c>
      <c r="M26">
        <f t="shared" si="9"/>
        <v>310</v>
      </c>
      <c r="O26">
        <f t="shared" si="10"/>
        <v>1085</v>
      </c>
      <c r="Q26">
        <f t="shared" si="11"/>
        <v>2505</v>
      </c>
      <c r="S26">
        <f t="shared" si="12"/>
        <v>2300</v>
      </c>
      <c r="U26">
        <f t="shared" si="13"/>
        <v>1480</v>
      </c>
      <c r="W26">
        <f t="shared" si="0"/>
        <v>121</v>
      </c>
      <c r="X26">
        <f t="shared" si="1"/>
        <v>2328</v>
      </c>
      <c r="Y26">
        <f t="shared" si="2"/>
        <v>1547</v>
      </c>
      <c r="Z26">
        <f t="shared" si="3"/>
        <v>-87</v>
      </c>
      <c r="AA26">
        <f t="shared" si="4"/>
        <v>153</v>
      </c>
      <c r="AB26">
        <f t="shared" si="5"/>
        <v>1542</v>
      </c>
      <c r="AD26" t="s">
        <v>43</v>
      </c>
      <c r="AE26">
        <v>35</v>
      </c>
      <c r="AG26" t="s">
        <v>81</v>
      </c>
      <c r="AH26">
        <v>27</v>
      </c>
      <c r="AJ26" s="3" t="s">
        <v>136</v>
      </c>
      <c r="AK26">
        <v>5</v>
      </c>
      <c r="AM26" t="s">
        <v>168</v>
      </c>
      <c r="AN26">
        <v>13</v>
      </c>
      <c r="AP26" t="s">
        <v>203</v>
      </c>
      <c r="AQ26">
        <v>100</v>
      </c>
    </row>
    <row r="27" spans="1:45" x14ac:dyDescent="0.25">
      <c r="C27">
        <f t="shared" si="6"/>
        <v>2546</v>
      </c>
      <c r="D27">
        <f t="shared" si="7"/>
        <v>2638</v>
      </c>
      <c r="E27">
        <f t="shared" si="8"/>
        <v>2632</v>
      </c>
      <c r="F27">
        <f t="shared" si="14"/>
        <v>2418</v>
      </c>
      <c r="G27">
        <f t="shared" si="16"/>
        <v>2453</v>
      </c>
      <c r="H27">
        <f t="shared" si="17"/>
        <v>3022</v>
      </c>
      <c r="K27">
        <f t="shared" si="15"/>
        <v>2425</v>
      </c>
      <c r="M27">
        <f t="shared" si="9"/>
        <v>310</v>
      </c>
      <c r="O27">
        <f t="shared" si="10"/>
        <v>1085</v>
      </c>
      <c r="Q27">
        <f t="shared" si="11"/>
        <v>2505</v>
      </c>
      <c r="S27">
        <f t="shared" si="12"/>
        <v>2300</v>
      </c>
      <c r="U27">
        <f t="shared" si="13"/>
        <v>1480</v>
      </c>
      <c r="W27">
        <f t="shared" si="0"/>
        <v>121</v>
      </c>
      <c r="X27">
        <f t="shared" si="1"/>
        <v>2328</v>
      </c>
      <c r="Y27">
        <f t="shared" si="2"/>
        <v>1547</v>
      </c>
      <c r="Z27">
        <f t="shared" si="3"/>
        <v>-87</v>
      </c>
      <c r="AA27">
        <f t="shared" si="4"/>
        <v>153</v>
      </c>
      <c r="AB27">
        <f t="shared" si="5"/>
        <v>1542</v>
      </c>
      <c r="AD27" t="s">
        <v>44</v>
      </c>
      <c r="AE27">
        <v>39</v>
      </c>
      <c r="AG27" t="s">
        <v>82</v>
      </c>
      <c r="AH27">
        <v>28</v>
      </c>
      <c r="AJ27" s="3" t="s">
        <v>139</v>
      </c>
      <c r="AK27">
        <v>3</v>
      </c>
      <c r="AM27" t="s">
        <v>169</v>
      </c>
      <c r="AN27">
        <v>11</v>
      </c>
      <c r="AP27" s="3" t="s">
        <v>211</v>
      </c>
      <c r="AQ27">
        <v>118</v>
      </c>
      <c r="AR27" t="s">
        <v>183</v>
      </c>
    </row>
    <row r="28" spans="1:45" x14ac:dyDescent="0.25">
      <c r="C28">
        <f t="shared" si="6"/>
        <v>2546</v>
      </c>
      <c r="D28">
        <f t="shared" si="7"/>
        <v>2638</v>
      </c>
      <c r="E28">
        <f t="shared" si="8"/>
        <v>2632</v>
      </c>
      <c r="F28">
        <f t="shared" si="14"/>
        <v>2418</v>
      </c>
      <c r="G28">
        <f t="shared" si="16"/>
        <v>2453</v>
      </c>
      <c r="H28">
        <f t="shared" si="17"/>
        <v>3022</v>
      </c>
      <c r="K28">
        <f t="shared" si="15"/>
        <v>2425</v>
      </c>
      <c r="M28">
        <f t="shared" si="9"/>
        <v>310</v>
      </c>
      <c r="O28">
        <f t="shared" si="10"/>
        <v>1085</v>
      </c>
      <c r="Q28">
        <f t="shared" si="11"/>
        <v>2505</v>
      </c>
      <c r="S28">
        <f t="shared" si="12"/>
        <v>2300</v>
      </c>
      <c r="U28">
        <f t="shared" si="13"/>
        <v>1480</v>
      </c>
      <c r="W28">
        <f t="shared" si="0"/>
        <v>121</v>
      </c>
      <c r="X28">
        <f t="shared" si="1"/>
        <v>2328</v>
      </c>
      <c r="Y28">
        <f t="shared" si="2"/>
        <v>1547</v>
      </c>
      <c r="Z28">
        <f t="shared" si="3"/>
        <v>-87</v>
      </c>
      <c r="AA28">
        <f t="shared" si="4"/>
        <v>153</v>
      </c>
      <c r="AB28">
        <f t="shared" si="5"/>
        <v>1542</v>
      </c>
      <c r="AD28" t="s">
        <v>45</v>
      </c>
      <c r="AE28">
        <v>36</v>
      </c>
      <c r="AG28" t="s">
        <v>83</v>
      </c>
      <c r="AH28">
        <v>27</v>
      </c>
      <c r="AJ28" t="s">
        <v>140</v>
      </c>
      <c r="AK28">
        <v>18</v>
      </c>
      <c r="AM28" t="s">
        <v>170</v>
      </c>
      <c r="AN28">
        <v>11</v>
      </c>
      <c r="AP28" s="3" t="s">
        <v>212</v>
      </c>
      <c r="AQ28">
        <v>118</v>
      </c>
    </row>
    <row r="29" spans="1:45" x14ac:dyDescent="0.25">
      <c r="C29">
        <f t="shared" si="6"/>
        <v>2546</v>
      </c>
      <c r="D29">
        <f t="shared" si="7"/>
        <v>2638</v>
      </c>
      <c r="E29">
        <f t="shared" si="8"/>
        <v>2632</v>
      </c>
      <c r="F29">
        <f t="shared" si="14"/>
        <v>2418</v>
      </c>
      <c r="G29">
        <f t="shared" si="16"/>
        <v>2453</v>
      </c>
      <c r="H29">
        <f t="shared" si="17"/>
        <v>3022</v>
      </c>
      <c r="K29">
        <f t="shared" si="15"/>
        <v>2425</v>
      </c>
      <c r="M29">
        <f t="shared" si="9"/>
        <v>310</v>
      </c>
      <c r="O29">
        <f t="shared" si="10"/>
        <v>1085</v>
      </c>
      <c r="Q29">
        <f t="shared" si="11"/>
        <v>2505</v>
      </c>
      <c r="S29">
        <f t="shared" si="12"/>
        <v>2300</v>
      </c>
      <c r="U29">
        <f t="shared" si="13"/>
        <v>1480</v>
      </c>
      <c r="W29">
        <f t="shared" si="0"/>
        <v>121</v>
      </c>
      <c r="X29">
        <f t="shared" si="1"/>
        <v>2328</v>
      </c>
      <c r="Y29">
        <f t="shared" si="2"/>
        <v>1547</v>
      </c>
      <c r="Z29">
        <f t="shared" si="3"/>
        <v>-87</v>
      </c>
      <c r="AA29">
        <f t="shared" si="4"/>
        <v>153</v>
      </c>
      <c r="AB29">
        <f t="shared" si="5"/>
        <v>1542</v>
      </c>
      <c r="AD29" t="s">
        <v>47</v>
      </c>
      <c r="AE29">
        <v>36</v>
      </c>
      <c r="AG29" t="s">
        <v>84</v>
      </c>
      <c r="AH29">
        <v>26</v>
      </c>
      <c r="AJ29" t="s">
        <v>143</v>
      </c>
      <c r="AK29">
        <v>4</v>
      </c>
      <c r="AM29" t="s">
        <v>171</v>
      </c>
      <c r="AN29">
        <v>11</v>
      </c>
      <c r="AP29" s="3" t="s">
        <v>244</v>
      </c>
      <c r="AQ29">
        <v>25</v>
      </c>
    </row>
    <row r="30" spans="1:45" x14ac:dyDescent="0.25">
      <c r="C30">
        <f t="shared" si="6"/>
        <v>2546</v>
      </c>
      <c r="D30">
        <f t="shared" si="7"/>
        <v>2638</v>
      </c>
      <c r="E30">
        <f t="shared" si="8"/>
        <v>2632</v>
      </c>
      <c r="F30">
        <f t="shared" si="14"/>
        <v>2418</v>
      </c>
      <c r="G30">
        <f t="shared" si="16"/>
        <v>2453</v>
      </c>
      <c r="H30">
        <f t="shared" si="17"/>
        <v>3022</v>
      </c>
      <c r="K30">
        <f t="shared" si="15"/>
        <v>2425</v>
      </c>
      <c r="M30">
        <f t="shared" si="9"/>
        <v>310</v>
      </c>
      <c r="O30">
        <f t="shared" si="10"/>
        <v>1085</v>
      </c>
      <c r="Q30">
        <f t="shared" si="11"/>
        <v>2505</v>
      </c>
      <c r="S30">
        <f t="shared" si="12"/>
        <v>2300</v>
      </c>
      <c r="U30">
        <f t="shared" si="13"/>
        <v>1480</v>
      </c>
      <c r="W30">
        <f t="shared" si="0"/>
        <v>121</v>
      </c>
      <c r="X30">
        <f t="shared" si="1"/>
        <v>2328</v>
      </c>
      <c r="Y30">
        <f t="shared" si="2"/>
        <v>1547</v>
      </c>
      <c r="Z30">
        <f t="shared" si="3"/>
        <v>-87</v>
      </c>
      <c r="AA30">
        <f t="shared" si="4"/>
        <v>153</v>
      </c>
      <c r="AB30">
        <f t="shared" si="5"/>
        <v>1542</v>
      </c>
      <c r="AD30" t="s">
        <v>48</v>
      </c>
      <c r="AE30">
        <v>52</v>
      </c>
      <c r="AG30" t="s">
        <v>85</v>
      </c>
      <c r="AH30">
        <v>28</v>
      </c>
      <c r="AJ30" t="s">
        <v>144</v>
      </c>
      <c r="AK30">
        <v>17</v>
      </c>
      <c r="AM30" t="s">
        <v>172</v>
      </c>
      <c r="AN30">
        <v>11</v>
      </c>
      <c r="AP30" t="s">
        <v>213</v>
      </c>
      <c r="AQ30">
        <v>0</v>
      </c>
    </row>
    <row r="31" spans="1:45" x14ac:dyDescent="0.25">
      <c r="C31">
        <f t="shared" si="6"/>
        <v>2546</v>
      </c>
      <c r="D31">
        <f t="shared" si="7"/>
        <v>2638</v>
      </c>
      <c r="E31">
        <f t="shared" si="8"/>
        <v>2632</v>
      </c>
      <c r="F31">
        <f t="shared" si="14"/>
        <v>2418</v>
      </c>
      <c r="G31">
        <f t="shared" si="16"/>
        <v>2453</v>
      </c>
      <c r="H31">
        <f t="shared" si="17"/>
        <v>3022</v>
      </c>
      <c r="K31">
        <f t="shared" si="15"/>
        <v>2425</v>
      </c>
      <c r="M31">
        <f t="shared" si="9"/>
        <v>310</v>
      </c>
      <c r="O31">
        <f t="shared" si="10"/>
        <v>1085</v>
      </c>
      <c r="Q31">
        <f t="shared" si="11"/>
        <v>2505</v>
      </c>
      <c r="S31">
        <f t="shared" si="12"/>
        <v>2300</v>
      </c>
      <c r="U31">
        <f t="shared" si="13"/>
        <v>1480</v>
      </c>
      <c r="W31">
        <f t="shared" si="0"/>
        <v>121</v>
      </c>
      <c r="X31">
        <f t="shared" si="1"/>
        <v>2328</v>
      </c>
      <c r="Y31">
        <f t="shared" si="2"/>
        <v>1547</v>
      </c>
      <c r="Z31">
        <f t="shared" si="3"/>
        <v>-87</v>
      </c>
      <c r="AA31">
        <f t="shared" si="4"/>
        <v>153</v>
      </c>
      <c r="AB31">
        <f t="shared" si="5"/>
        <v>1542</v>
      </c>
      <c r="AD31" t="s">
        <v>49</v>
      </c>
      <c r="AE31">
        <v>88</v>
      </c>
      <c r="AG31" t="s">
        <v>86</v>
      </c>
      <c r="AH31">
        <v>27</v>
      </c>
      <c r="AJ31" t="s">
        <v>146</v>
      </c>
      <c r="AK31">
        <v>12</v>
      </c>
      <c r="AM31" t="s">
        <v>175</v>
      </c>
      <c r="AN31">
        <v>16</v>
      </c>
      <c r="AP31" s="3" t="s">
        <v>241</v>
      </c>
      <c r="AQ31">
        <v>45</v>
      </c>
    </row>
    <row r="32" spans="1:45" x14ac:dyDescent="0.25">
      <c r="C32">
        <f t="shared" si="6"/>
        <v>2546</v>
      </c>
      <c r="D32">
        <f t="shared" si="7"/>
        <v>2638</v>
      </c>
      <c r="E32">
        <f t="shared" si="8"/>
        <v>2632</v>
      </c>
      <c r="F32">
        <f t="shared" si="14"/>
        <v>2418</v>
      </c>
      <c r="G32">
        <f t="shared" si="16"/>
        <v>2453</v>
      </c>
      <c r="H32">
        <f t="shared" si="17"/>
        <v>3022</v>
      </c>
      <c r="K32">
        <f t="shared" si="15"/>
        <v>2425</v>
      </c>
      <c r="M32">
        <f t="shared" si="9"/>
        <v>310</v>
      </c>
      <c r="O32">
        <f t="shared" si="10"/>
        <v>1085</v>
      </c>
      <c r="Q32">
        <f t="shared" si="11"/>
        <v>2505</v>
      </c>
      <c r="S32">
        <f t="shared" si="12"/>
        <v>2300</v>
      </c>
      <c r="U32">
        <f t="shared" si="13"/>
        <v>1480</v>
      </c>
      <c r="W32">
        <f t="shared" si="0"/>
        <v>121</v>
      </c>
      <c r="X32">
        <f t="shared" si="1"/>
        <v>2328</v>
      </c>
      <c r="Y32">
        <f t="shared" si="2"/>
        <v>1547</v>
      </c>
      <c r="Z32">
        <f t="shared" si="3"/>
        <v>-87</v>
      </c>
      <c r="AA32">
        <f t="shared" si="4"/>
        <v>153</v>
      </c>
      <c r="AB32">
        <f t="shared" si="5"/>
        <v>1542</v>
      </c>
      <c r="AD32" t="s">
        <v>26</v>
      </c>
      <c r="AE32">
        <v>18</v>
      </c>
      <c r="AG32" t="s">
        <v>87</v>
      </c>
      <c r="AH32">
        <v>39</v>
      </c>
      <c r="AJ32" t="s">
        <v>147</v>
      </c>
      <c r="AK32">
        <v>7</v>
      </c>
      <c r="AM32" t="s">
        <v>177</v>
      </c>
      <c r="AN32">
        <v>11</v>
      </c>
      <c r="AP32" s="4" t="s">
        <v>232</v>
      </c>
      <c r="AQ32">
        <v>288</v>
      </c>
    </row>
    <row r="33" spans="3:43" x14ac:dyDescent="0.25">
      <c r="C33">
        <f t="shared" si="6"/>
        <v>2546</v>
      </c>
      <c r="D33">
        <f t="shared" si="7"/>
        <v>2638</v>
      </c>
      <c r="E33">
        <f t="shared" si="8"/>
        <v>2632</v>
      </c>
      <c r="F33">
        <f t="shared" si="14"/>
        <v>2418</v>
      </c>
      <c r="G33">
        <f t="shared" si="16"/>
        <v>2453</v>
      </c>
      <c r="H33">
        <f t="shared" si="17"/>
        <v>3022</v>
      </c>
      <c r="K33">
        <f t="shared" si="15"/>
        <v>2425</v>
      </c>
      <c r="M33">
        <f t="shared" si="9"/>
        <v>310</v>
      </c>
      <c r="O33">
        <f t="shared" si="10"/>
        <v>1085</v>
      </c>
      <c r="Q33">
        <f t="shared" si="11"/>
        <v>2505</v>
      </c>
      <c r="S33">
        <f t="shared" si="12"/>
        <v>2300</v>
      </c>
      <c r="U33">
        <f t="shared" si="13"/>
        <v>1480</v>
      </c>
      <c r="W33">
        <f t="shared" si="0"/>
        <v>121</v>
      </c>
      <c r="X33">
        <f t="shared" si="1"/>
        <v>2328</v>
      </c>
      <c r="Y33">
        <f t="shared" si="2"/>
        <v>1547</v>
      </c>
      <c r="Z33">
        <f t="shared" si="3"/>
        <v>-87</v>
      </c>
      <c r="AA33">
        <f t="shared" si="4"/>
        <v>153</v>
      </c>
      <c r="AB33">
        <f t="shared" si="5"/>
        <v>1542</v>
      </c>
      <c r="AD33" t="s">
        <v>52</v>
      </c>
      <c r="AE33">
        <v>42</v>
      </c>
      <c r="AG33" t="s">
        <v>88</v>
      </c>
      <c r="AH33">
        <v>36</v>
      </c>
      <c r="AJ33" t="s">
        <v>148</v>
      </c>
      <c r="AK33">
        <v>11</v>
      </c>
      <c r="AP33" t="s">
        <v>239</v>
      </c>
      <c r="AQ33">
        <v>8</v>
      </c>
    </row>
    <row r="34" spans="3:43" x14ac:dyDescent="0.25">
      <c r="C34">
        <f t="shared" si="6"/>
        <v>2546</v>
      </c>
      <c r="D34">
        <f t="shared" si="7"/>
        <v>2638</v>
      </c>
      <c r="E34">
        <f t="shared" si="8"/>
        <v>2632</v>
      </c>
      <c r="F34">
        <f t="shared" si="14"/>
        <v>2418</v>
      </c>
      <c r="G34">
        <f t="shared" si="16"/>
        <v>2453</v>
      </c>
      <c r="H34">
        <f t="shared" si="17"/>
        <v>3022</v>
      </c>
      <c r="K34">
        <f t="shared" si="15"/>
        <v>2425</v>
      </c>
      <c r="M34">
        <f t="shared" si="9"/>
        <v>310</v>
      </c>
      <c r="O34">
        <f t="shared" si="10"/>
        <v>1085</v>
      </c>
      <c r="Q34">
        <f t="shared" si="11"/>
        <v>2505</v>
      </c>
      <c r="S34">
        <f t="shared" si="12"/>
        <v>2300</v>
      </c>
      <c r="U34">
        <f t="shared" si="13"/>
        <v>1480</v>
      </c>
      <c r="W34">
        <f t="shared" si="0"/>
        <v>121</v>
      </c>
      <c r="X34">
        <f t="shared" si="1"/>
        <v>2328</v>
      </c>
      <c r="Y34">
        <f t="shared" si="2"/>
        <v>1547</v>
      </c>
      <c r="Z34">
        <f t="shared" si="3"/>
        <v>-87</v>
      </c>
      <c r="AA34">
        <f t="shared" si="4"/>
        <v>153</v>
      </c>
      <c r="AB34">
        <f t="shared" si="5"/>
        <v>1542</v>
      </c>
      <c r="AD34" t="s">
        <v>53</v>
      </c>
      <c r="AE34">
        <v>50</v>
      </c>
      <c r="AG34" s="3" t="s">
        <v>89</v>
      </c>
      <c r="AH34">
        <f>6+4</f>
        <v>10</v>
      </c>
      <c r="AJ34" t="s">
        <v>149</v>
      </c>
      <c r="AK34">
        <v>17</v>
      </c>
      <c r="AP34" s="3" t="s">
        <v>242</v>
      </c>
      <c r="AQ34">
        <v>11</v>
      </c>
    </row>
    <row r="35" spans="3:43" x14ac:dyDescent="0.25">
      <c r="C35">
        <f t="shared" si="6"/>
        <v>2546</v>
      </c>
      <c r="D35">
        <f t="shared" si="7"/>
        <v>2638</v>
      </c>
      <c r="E35">
        <f t="shared" si="8"/>
        <v>2632</v>
      </c>
      <c r="F35">
        <f t="shared" si="14"/>
        <v>2418</v>
      </c>
      <c r="G35">
        <f t="shared" si="16"/>
        <v>2453</v>
      </c>
      <c r="H35">
        <f t="shared" si="17"/>
        <v>3022</v>
      </c>
      <c r="K35">
        <f t="shared" si="15"/>
        <v>2425</v>
      </c>
      <c r="M35">
        <f t="shared" si="9"/>
        <v>310</v>
      </c>
      <c r="O35">
        <f t="shared" si="10"/>
        <v>1085</v>
      </c>
      <c r="Q35">
        <f t="shared" si="11"/>
        <v>2505</v>
      </c>
      <c r="S35">
        <f t="shared" si="12"/>
        <v>2300</v>
      </c>
      <c r="U35">
        <f t="shared" si="13"/>
        <v>1480</v>
      </c>
      <c r="W35">
        <f t="shared" si="0"/>
        <v>121</v>
      </c>
      <c r="X35">
        <f t="shared" si="1"/>
        <v>2328</v>
      </c>
      <c r="Y35">
        <f t="shared" si="2"/>
        <v>1547</v>
      </c>
      <c r="Z35">
        <f t="shared" si="3"/>
        <v>-87</v>
      </c>
      <c r="AA35">
        <f t="shared" si="4"/>
        <v>153</v>
      </c>
      <c r="AB35">
        <f t="shared" si="5"/>
        <v>1542</v>
      </c>
      <c r="AD35" t="s">
        <v>62</v>
      </c>
      <c r="AE35">
        <v>21</v>
      </c>
      <c r="AG35" s="3" t="s">
        <v>90</v>
      </c>
      <c r="AH35">
        <v>8</v>
      </c>
      <c r="AJ35" t="s">
        <v>150</v>
      </c>
      <c r="AK35">
        <v>14</v>
      </c>
      <c r="AP35" s="3" t="s">
        <v>243</v>
      </c>
      <c r="AQ35">
        <v>9</v>
      </c>
    </row>
    <row r="36" spans="3:43" x14ac:dyDescent="0.25">
      <c r="C36">
        <f t="shared" si="6"/>
        <v>2546</v>
      </c>
      <c r="D36">
        <f t="shared" si="7"/>
        <v>2638</v>
      </c>
      <c r="E36">
        <f t="shared" si="8"/>
        <v>2632</v>
      </c>
      <c r="F36">
        <f t="shared" si="14"/>
        <v>2418</v>
      </c>
      <c r="G36">
        <f t="shared" si="16"/>
        <v>2453</v>
      </c>
      <c r="H36">
        <f t="shared" si="17"/>
        <v>3022</v>
      </c>
      <c r="K36">
        <f t="shared" si="15"/>
        <v>2425</v>
      </c>
      <c r="M36">
        <f t="shared" si="9"/>
        <v>310</v>
      </c>
      <c r="O36">
        <f t="shared" si="10"/>
        <v>1085</v>
      </c>
      <c r="Q36">
        <f t="shared" si="11"/>
        <v>2505</v>
      </c>
      <c r="S36">
        <f t="shared" si="12"/>
        <v>2300</v>
      </c>
      <c r="U36">
        <f t="shared" si="13"/>
        <v>1480</v>
      </c>
      <c r="W36">
        <f t="shared" si="0"/>
        <v>121</v>
      </c>
      <c r="X36">
        <f t="shared" si="1"/>
        <v>2328</v>
      </c>
      <c r="Y36">
        <f t="shared" si="2"/>
        <v>1547</v>
      </c>
      <c r="Z36">
        <f t="shared" si="3"/>
        <v>-87</v>
      </c>
      <c r="AA36">
        <f t="shared" si="4"/>
        <v>153</v>
      </c>
      <c r="AB36">
        <f t="shared" si="5"/>
        <v>1542</v>
      </c>
      <c r="AD36" t="s">
        <v>54</v>
      </c>
      <c r="AE36">
        <v>40</v>
      </c>
      <c r="AG36" t="s">
        <v>91</v>
      </c>
      <c r="AH36">
        <v>25</v>
      </c>
      <c r="AJ36" t="s">
        <v>152</v>
      </c>
      <c r="AK36">
        <v>8</v>
      </c>
      <c r="AP36" s="3" t="s">
        <v>245</v>
      </c>
      <c r="AQ36">
        <v>6</v>
      </c>
    </row>
    <row r="37" spans="3:43" x14ac:dyDescent="0.25">
      <c r="C37">
        <f t="shared" si="6"/>
        <v>2546</v>
      </c>
      <c r="D37">
        <f t="shared" si="7"/>
        <v>2638</v>
      </c>
      <c r="E37">
        <f t="shared" si="8"/>
        <v>2632</v>
      </c>
      <c r="F37">
        <f t="shared" si="14"/>
        <v>2418</v>
      </c>
      <c r="G37">
        <f t="shared" si="16"/>
        <v>2453</v>
      </c>
      <c r="H37">
        <f t="shared" si="17"/>
        <v>3022</v>
      </c>
      <c r="K37">
        <f t="shared" si="15"/>
        <v>2425</v>
      </c>
      <c r="M37">
        <f t="shared" si="9"/>
        <v>310</v>
      </c>
      <c r="O37">
        <f t="shared" si="10"/>
        <v>1085</v>
      </c>
      <c r="Q37">
        <f t="shared" si="11"/>
        <v>2505</v>
      </c>
      <c r="S37">
        <f t="shared" si="12"/>
        <v>2300</v>
      </c>
      <c r="U37">
        <f t="shared" si="13"/>
        <v>1480</v>
      </c>
      <c r="W37">
        <f t="shared" si="0"/>
        <v>121</v>
      </c>
      <c r="X37">
        <f t="shared" si="1"/>
        <v>2328</v>
      </c>
      <c r="Y37">
        <f t="shared" si="2"/>
        <v>1547</v>
      </c>
      <c r="Z37">
        <f t="shared" si="3"/>
        <v>-87</v>
      </c>
      <c r="AA37">
        <f t="shared" si="4"/>
        <v>153</v>
      </c>
      <c r="AB37">
        <f t="shared" si="5"/>
        <v>1542</v>
      </c>
      <c r="AD37" t="s">
        <v>61</v>
      </c>
      <c r="AE37">
        <v>35</v>
      </c>
      <c r="AG37" t="s">
        <v>92</v>
      </c>
      <c r="AH37">
        <v>20</v>
      </c>
      <c r="AJ37" t="s">
        <v>153</v>
      </c>
      <c r="AK37">
        <v>3</v>
      </c>
      <c r="AP37" s="3" t="s">
        <v>246</v>
      </c>
      <c r="AQ37">
        <v>17</v>
      </c>
    </row>
    <row r="38" spans="3:43" x14ac:dyDescent="0.25">
      <c r="C38">
        <f t="shared" si="6"/>
        <v>2546</v>
      </c>
      <c r="D38">
        <f t="shared" si="7"/>
        <v>2638</v>
      </c>
      <c r="E38">
        <f t="shared" si="8"/>
        <v>2632</v>
      </c>
      <c r="F38">
        <f t="shared" si="14"/>
        <v>2418</v>
      </c>
      <c r="G38">
        <f t="shared" si="16"/>
        <v>2453</v>
      </c>
      <c r="H38">
        <f t="shared" si="17"/>
        <v>3022</v>
      </c>
      <c r="K38">
        <f t="shared" si="15"/>
        <v>2425</v>
      </c>
      <c r="M38">
        <f t="shared" si="9"/>
        <v>310</v>
      </c>
      <c r="O38">
        <f t="shared" si="10"/>
        <v>1085</v>
      </c>
      <c r="Q38">
        <f t="shared" si="11"/>
        <v>2505</v>
      </c>
      <c r="S38">
        <f t="shared" si="12"/>
        <v>2300</v>
      </c>
      <c r="U38">
        <f t="shared" si="13"/>
        <v>1480</v>
      </c>
      <c r="W38">
        <f t="shared" si="0"/>
        <v>121</v>
      </c>
      <c r="X38">
        <f t="shared" si="1"/>
        <v>2328</v>
      </c>
      <c r="Y38">
        <f t="shared" si="2"/>
        <v>1547</v>
      </c>
      <c r="Z38">
        <f t="shared" si="3"/>
        <v>-87</v>
      </c>
      <c r="AA38">
        <f t="shared" si="4"/>
        <v>153</v>
      </c>
      <c r="AB38">
        <f t="shared" si="5"/>
        <v>1542</v>
      </c>
      <c r="AD38" t="s">
        <v>51</v>
      </c>
      <c r="AE38">
        <v>35</v>
      </c>
      <c r="AG38" t="s">
        <v>93</v>
      </c>
      <c r="AH38">
        <v>25</v>
      </c>
      <c r="AJ38" t="s">
        <v>154</v>
      </c>
      <c r="AK38">
        <v>4</v>
      </c>
      <c r="AP38" s="3" t="s">
        <v>248</v>
      </c>
      <c r="AQ38">
        <v>7</v>
      </c>
    </row>
    <row r="39" spans="3:43" x14ac:dyDescent="0.25">
      <c r="C39">
        <f t="shared" si="6"/>
        <v>2546</v>
      </c>
      <c r="D39">
        <f t="shared" si="7"/>
        <v>2638</v>
      </c>
      <c r="E39">
        <f t="shared" si="8"/>
        <v>2632</v>
      </c>
      <c r="F39">
        <f t="shared" si="14"/>
        <v>2418</v>
      </c>
      <c r="G39">
        <f t="shared" si="16"/>
        <v>2453</v>
      </c>
      <c r="H39">
        <f t="shared" si="17"/>
        <v>3022</v>
      </c>
      <c r="K39">
        <f t="shared" si="15"/>
        <v>2425</v>
      </c>
      <c r="M39">
        <f t="shared" si="9"/>
        <v>310</v>
      </c>
      <c r="O39">
        <f t="shared" si="10"/>
        <v>1085</v>
      </c>
      <c r="Q39">
        <f t="shared" si="11"/>
        <v>2505</v>
      </c>
      <c r="S39">
        <f t="shared" si="12"/>
        <v>2300</v>
      </c>
      <c r="U39">
        <f t="shared" si="13"/>
        <v>1480</v>
      </c>
      <c r="W39">
        <f t="shared" si="0"/>
        <v>121</v>
      </c>
      <c r="X39">
        <f t="shared" si="1"/>
        <v>2328</v>
      </c>
      <c r="Y39">
        <f t="shared" si="2"/>
        <v>1547</v>
      </c>
      <c r="Z39">
        <f t="shared" si="3"/>
        <v>-87</v>
      </c>
      <c r="AA39">
        <f t="shared" si="4"/>
        <v>153</v>
      </c>
      <c r="AB39">
        <f t="shared" si="5"/>
        <v>1542</v>
      </c>
      <c r="AD39" t="s">
        <v>55</v>
      </c>
      <c r="AE39">
        <v>60</v>
      </c>
      <c r="AG39" t="s">
        <v>94</v>
      </c>
      <c r="AH39">
        <v>25</v>
      </c>
      <c r="AJ39" s="3" t="s">
        <v>158</v>
      </c>
      <c r="AK39">
        <v>13</v>
      </c>
    </row>
    <row r="40" spans="3:43" x14ac:dyDescent="0.25">
      <c r="C40">
        <f t="shared" si="6"/>
        <v>2546</v>
      </c>
      <c r="D40">
        <f t="shared" si="7"/>
        <v>2638</v>
      </c>
      <c r="E40">
        <f t="shared" si="8"/>
        <v>2632</v>
      </c>
      <c r="F40">
        <f t="shared" si="14"/>
        <v>2418</v>
      </c>
      <c r="G40">
        <f t="shared" si="16"/>
        <v>2453</v>
      </c>
      <c r="H40">
        <f t="shared" si="17"/>
        <v>3022</v>
      </c>
      <c r="K40">
        <f t="shared" si="15"/>
        <v>2425</v>
      </c>
      <c r="M40">
        <f t="shared" si="9"/>
        <v>310</v>
      </c>
      <c r="O40">
        <f t="shared" si="10"/>
        <v>1085</v>
      </c>
      <c r="Q40">
        <f t="shared" si="11"/>
        <v>2505</v>
      </c>
      <c r="S40">
        <f t="shared" si="12"/>
        <v>2300</v>
      </c>
      <c r="U40">
        <f t="shared" si="13"/>
        <v>1480</v>
      </c>
      <c r="W40">
        <f t="shared" si="0"/>
        <v>121</v>
      </c>
      <c r="X40">
        <f t="shared" si="1"/>
        <v>2328</v>
      </c>
      <c r="Y40">
        <f t="shared" si="2"/>
        <v>1547</v>
      </c>
      <c r="Z40">
        <f t="shared" si="3"/>
        <v>-87</v>
      </c>
      <c r="AA40">
        <f t="shared" si="4"/>
        <v>153</v>
      </c>
      <c r="AB40">
        <f t="shared" si="5"/>
        <v>1542</v>
      </c>
      <c r="AD40" t="s">
        <v>56</v>
      </c>
      <c r="AE40">
        <v>55</v>
      </c>
      <c r="AG40" t="s">
        <v>95</v>
      </c>
      <c r="AH40">
        <v>28</v>
      </c>
      <c r="AJ40" t="s">
        <v>160</v>
      </c>
      <c r="AK40">
        <v>12</v>
      </c>
    </row>
    <row r="41" spans="3:43" x14ac:dyDescent="0.25">
      <c r="C41">
        <f t="shared" si="6"/>
        <v>2546</v>
      </c>
      <c r="D41">
        <f t="shared" si="7"/>
        <v>2638</v>
      </c>
      <c r="E41">
        <f t="shared" si="8"/>
        <v>2632</v>
      </c>
      <c r="F41">
        <f t="shared" si="14"/>
        <v>2418</v>
      </c>
      <c r="G41">
        <f t="shared" si="16"/>
        <v>2453</v>
      </c>
      <c r="H41">
        <f t="shared" si="17"/>
        <v>3022</v>
      </c>
      <c r="K41">
        <f t="shared" si="15"/>
        <v>2425</v>
      </c>
      <c r="M41">
        <f t="shared" si="9"/>
        <v>310</v>
      </c>
      <c r="O41">
        <f t="shared" si="10"/>
        <v>1085</v>
      </c>
      <c r="Q41">
        <f t="shared" si="11"/>
        <v>2505</v>
      </c>
      <c r="S41">
        <f t="shared" si="12"/>
        <v>2300</v>
      </c>
      <c r="U41">
        <f t="shared" si="13"/>
        <v>1480</v>
      </c>
      <c r="W41">
        <f t="shared" si="0"/>
        <v>121</v>
      </c>
      <c r="X41">
        <f t="shared" si="1"/>
        <v>2328</v>
      </c>
      <c r="Y41">
        <f t="shared" si="2"/>
        <v>1547</v>
      </c>
      <c r="Z41">
        <f t="shared" si="3"/>
        <v>-87</v>
      </c>
      <c r="AA41">
        <f t="shared" si="4"/>
        <v>153</v>
      </c>
      <c r="AB41">
        <f t="shared" si="5"/>
        <v>1542</v>
      </c>
      <c r="AD41" t="s">
        <v>57</v>
      </c>
      <c r="AE41">
        <v>52</v>
      </c>
      <c r="AG41" t="s">
        <v>96</v>
      </c>
      <c r="AH41">
        <f>65+27+150+43</f>
        <v>285</v>
      </c>
      <c r="AJ41" t="s">
        <v>161</v>
      </c>
      <c r="AK41">
        <v>11</v>
      </c>
    </row>
    <row r="42" spans="3:43" x14ac:dyDescent="0.25">
      <c r="C42">
        <f t="shared" si="6"/>
        <v>2546</v>
      </c>
      <c r="D42">
        <f t="shared" si="7"/>
        <v>2638</v>
      </c>
      <c r="E42">
        <f t="shared" si="8"/>
        <v>2632</v>
      </c>
      <c r="F42">
        <f t="shared" si="14"/>
        <v>2418</v>
      </c>
      <c r="G42">
        <f t="shared" si="16"/>
        <v>2453</v>
      </c>
      <c r="H42">
        <f t="shared" si="17"/>
        <v>3022</v>
      </c>
      <c r="K42">
        <f t="shared" si="15"/>
        <v>2425</v>
      </c>
      <c r="M42">
        <f t="shared" si="9"/>
        <v>310</v>
      </c>
      <c r="O42">
        <f t="shared" si="10"/>
        <v>1085</v>
      </c>
      <c r="Q42">
        <f t="shared" si="11"/>
        <v>2505</v>
      </c>
      <c r="S42">
        <f t="shared" si="12"/>
        <v>2300</v>
      </c>
      <c r="U42">
        <f t="shared" si="13"/>
        <v>1480</v>
      </c>
      <c r="W42">
        <f t="shared" si="0"/>
        <v>121</v>
      </c>
      <c r="X42">
        <f t="shared" si="1"/>
        <v>2328</v>
      </c>
      <c r="Y42">
        <f t="shared" si="2"/>
        <v>1547</v>
      </c>
      <c r="Z42">
        <f t="shared" si="3"/>
        <v>-87</v>
      </c>
      <c r="AA42">
        <f t="shared" si="4"/>
        <v>153</v>
      </c>
      <c r="AB42">
        <f t="shared" si="5"/>
        <v>1542</v>
      </c>
      <c r="AD42" t="s">
        <v>58</v>
      </c>
      <c r="AE42">
        <v>65</v>
      </c>
      <c r="AG42" t="s">
        <v>18</v>
      </c>
      <c r="AH42">
        <v>98</v>
      </c>
      <c r="AJ42" t="s">
        <v>162</v>
      </c>
      <c r="AK42">
        <v>15</v>
      </c>
    </row>
    <row r="43" spans="3:43" x14ac:dyDescent="0.25">
      <c r="C43">
        <f t="shared" si="6"/>
        <v>2546</v>
      </c>
      <c r="D43">
        <f t="shared" si="7"/>
        <v>2638</v>
      </c>
      <c r="E43">
        <f t="shared" si="8"/>
        <v>2632</v>
      </c>
      <c r="F43">
        <f t="shared" si="14"/>
        <v>2418</v>
      </c>
      <c r="G43">
        <f t="shared" si="16"/>
        <v>2453</v>
      </c>
      <c r="H43">
        <f t="shared" si="17"/>
        <v>3022</v>
      </c>
      <c r="K43">
        <f t="shared" si="15"/>
        <v>2425</v>
      </c>
      <c r="M43">
        <f t="shared" si="9"/>
        <v>310</v>
      </c>
      <c r="O43">
        <f t="shared" si="10"/>
        <v>1085</v>
      </c>
      <c r="Q43">
        <f t="shared" si="11"/>
        <v>2505</v>
      </c>
      <c r="S43">
        <f t="shared" si="12"/>
        <v>2300</v>
      </c>
      <c r="U43">
        <f t="shared" si="13"/>
        <v>1480</v>
      </c>
      <c r="W43">
        <f t="shared" si="0"/>
        <v>121</v>
      </c>
      <c r="X43">
        <f t="shared" si="1"/>
        <v>2328</v>
      </c>
      <c r="Y43">
        <f t="shared" si="2"/>
        <v>1547</v>
      </c>
      <c r="Z43">
        <f t="shared" si="3"/>
        <v>-87</v>
      </c>
      <c r="AA43">
        <f t="shared" si="4"/>
        <v>153</v>
      </c>
      <c r="AB43">
        <f t="shared" si="5"/>
        <v>1542</v>
      </c>
      <c r="AD43" t="s">
        <v>59</v>
      </c>
      <c r="AE43">
        <v>70</v>
      </c>
      <c r="AG43" t="s">
        <v>97</v>
      </c>
      <c r="AH43">
        <v>40</v>
      </c>
      <c r="AJ43" t="s">
        <v>163</v>
      </c>
      <c r="AK43">
        <v>13</v>
      </c>
    </row>
    <row r="44" spans="3:43" x14ac:dyDescent="0.25">
      <c r="C44">
        <f t="shared" si="6"/>
        <v>2546</v>
      </c>
      <c r="D44">
        <f t="shared" si="7"/>
        <v>2638</v>
      </c>
      <c r="E44">
        <f t="shared" si="8"/>
        <v>2632</v>
      </c>
      <c r="F44">
        <f t="shared" si="14"/>
        <v>2418</v>
      </c>
      <c r="G44">
        <f t="shared" si="16"/>
        <v>2453</v>
      </c>
      <c r="H44">
        <f t="shared" si="17"/>
        <v>3022</v>
      </c>
      <c r="K44">
        <f t="shared" si="15"/>
        <v>2425</v>
      </c>
      <c r="M44">
        <f t="shared" si="9"/>
        <v>310</v>
      </c>
      <c r="O44">
        <f t="shared" si="10"/>
        <v>1085</v>
      </c>
      <c r="Q44">
        <f t="shared" si="11"/>
        <v>2505</v>
      </c>
      <c r="S44">
        <f t="shared" si="12"/>
        <v>2300</v>
      </c>
      <c r="U44">
        <f t="shared" si="13"/>
        <v>1480</v>
      </c>
      <c r="W44">
        <f t="shared" si="0"/>
        <v>121</v>
      </c>
      <c r="X44">
        <f t="shared" si="1"/>
        <v>2328</v>
      </c>
      <c r="Y44">
        <f t="shared" si="2"/>
        <v>1547</v>
      </c>
      <c r="Z44">
        <f t="shared" si="3"/>
        <v>-87</v>
      </c>
      <c r="AA44">
        <f t="shared" si="4"/>
        <v>153</v>
      </c>
      <c r="AB44">
        <f t="shared" si="5"/>
        <v>1542</v>
      </c>
      <c r="AD44" t="s">
        <v>60</v>
      </c>
      <c r="AE44">
        <v>150</v>
      </c>
      <c r="AG44" t="s">
        <v>98</v>
      </c>
      <c r="AH44">
        <v>32</v>
      </c>
      <c r="AJ44" t="s">
        <v>164</v>
      </c>
      <c r="AK44">
        <v>15</v>
      </c>
    </row>
    <row r="45" spans="3:43" x14ac:dyDescent="0.25">
      <c r="C45">
        <f t="shared" si="6"/>
        <v>2546</v>
      </c>
      <c r="D45">
        <f t="shared" si="7"/>
        <v>2638</v>
      </c>
      <c r="E45">
        <f t="shared" si="8"/>
        <v>2632</v>
      </c>
      <c r="F45">
        <f t="shared" si="14"/>
        <v>2418</v>
      </c>
      <c r="G45">
        <f t="shared" si="16"/>
        <v>2453</v>
      </c>
      <c r="H45">
        <f t="shared" si="17"/>
        <v>3022</v>
      </c>
      <c r="K45">
        <f t="shared" si="15"/>
        <v>2425</v>
      </c>
      <c r="M45">
        <f t="shared" si="9"/>
        <v>310</v>
      </c>
      <c r="O45">
        <f t="shared" si="10"/>
        <v>1085</v>
      </c>
      <c r="Q45">
        <f t="shared" si="11"/>
        <v>2505</v>
      </c>
      <c r="S45">
        <f t="shared" si="12"/>
        <v>2300</v>
      </c>
      <c r="U45">
        <f t="shared" si="13"/>
        <v>1480</v>
      </c>
      <c r="W45">
        <f t="shared" si="0"/>
        <v>121</v>
      </c>
      <c r="X45">
        <f t="shared" si="1"/>
        <v>2328</v>
      </c>
      <c r="Y45">
        <f t="shared" si="2"/>
        <v>1547</v>
      </c>
      <c r="Z45">
        <f t="shared" si="3"/>
        <v>-87</v>
      </c>
      <c r="AA45">
        <f t="shared" si="4"/>
        <v>153</v>
      </c>
      <c r="AB45">
        <f t="shared" si="5"/>
        <v>1542</v>
      </c>
      <c r="AD45" t="s">
        <v>101</v>
      </c>
      <c r="AE45">
        <v>28</v>
      </c>
      <c r="AG45" t="s">
        <v>99</v>
      </c>
      <c r="AH45">
        <v>145</v>
      </c>
      <c r="AJ45" t="s">
        <v>167</v>
      </c>
      <c r="AK45">
        <v>3</v>
      </c>
    </row>
    <row r="46" spans="3:43" x14ac:dyDescent="0.25">
      <c r="C46">
        <f t="shared" si="6"/>
        <v>2546</v>
      </c>
      <c r="D46">
        <f t="shared" si="7"/>
        <v>2638</v>
      </c>
      <c r="E46">
        <f t="shared" si="8"/>
        <v>2632</v>
      </c>
      <c r="F46">
        <f t="shared" si="14"/>
        <v>2418</v>
      </c>
      <c r="G46">
        <f t="shared" si="16"/>
        <v>2453</v>
      </c>
      <c r="H46">
        <f t="shared" si="17"/>
        <v>3022</v>
      </c>
      <c r="K46">
        <f t="shared" si="15"/>
        <v>2425</v>
      </c>
      <c r="M46">
        <f t="shared" si="9"/>
        <v>310</v>
      </c>
      <c r="O46">
        <f t="shared" si="10"/>
        <v>1085</v>
      </c>
      <c r="Q46">
        <f t="shared" si="11"/>
        <v>2505</v>
      </c>
      <c r="S46">
        <f t="shared" si="12"/>
        <v>2300</v>
      </c>
      <c r="U46">
        <f t="shared" si="13"/>
        <v>1480</v>
      </c>
      <c r="W46">
        <f t="shared" si="0"/>
        <v>121</v>
      </c>
      <c r="X46">
        <f t="shared" si="1"/>
        <v>2328</v>
      </c>
      <c r="Y46">
        <f t="shared" si="2"/>
        <v>1547</v>
      </c>
      <c r="Z46">
        <f t="shared" si="3"/>
        <v>-87</v>
      </c>
      <c r="AA46">
        <f t="shared" si="4"/>
        <v>153</v>
      </c>
      <c r="AB46">
        <f t="shared" si="5"/>
        <v>1542</v>
      </c>
      <c r="AD46" t="s">
        <v>180</v>
      </c>
      <c r="AE46">
        <v>255</v>
      </c>
      <c r="AG46" t="s">
        <v>100</v>
      </c>
      <c r="AH46">
        <v>255</v>
      </c>
      <c r="AJ46" t="s">
        <v>173</v>
      </c>
      <c r="AK46">
        <v>11</v>
      </c>
    </row>
    <row r="47" spans="3:43" x14ac:dyDescent="0.25">
      <c r="C47">
        <f t="shared" si="6"/>
        <v>2546</v>
      </c>
      <c r="D47">
        <f t="shared" si="7"/>
        <v>2638</v>
      </c>
      <c r="E47">
        <f t="shared" si="8"/>
        <v>2632</v>
      </c>
      <c r="F47">
        <f t="shared" si="14"/>
        <v>2418</v>
      </c>
      <c r="G47">
        <f t="shared" si="16"/>
        <v>2453</v>
      </c>
      <c r="H47">
        <f t="shared" si="17"/>
        <v>3022</v>
      </c>
      <c r="K47">
        <f t="shared" si="15"/>
        <v>2425</v>
      </c>
      <c r="M47">
        <f t="shared" si="9"/>
        <v>310</v>
      </c>
      <c r="O47">
        <f t="shared" si="10"/>
        <v>1085</v>
      </c>
      <c r="Q47">
        <f t="shared" si="11"/>
        <v>2505</v>
      </c>
      <c r="S47">
        <f t="shared" si="12"/>
        <v>2300</v>
      </c>
      <c r="U47">
        <f t="shared" si="13"/>
        <v>1480</v>
      </c>
      <c r="W47">
        <f t="shared" si="0"/>
        <v>121</v>
      </c>
      <c r="X47">
        <f t="shared" si="1"/>
        <v>2328</v>
      </c>
      <c r="Y47">
        <f t="shared" si="2"/>
        <v>1547</v>
      </c>
      <c r="Z47">
        <f t="shared" si="3"/>
        <v>-87</v>
      </c>
      <c r="AA47">
        <f t="shared" si="4"/>
        <v>153</v>
      </c>
      <c r="AB47">
        <f t="shared" si="5"/>
        <v>1542</v>
      </c>
      <c r="AJ47" t="s">
        <v>174</v>
      </c>
      <c r="AK47">
        <v>13</v>
      </c>
    </row>
    <row r="48" spans="3:43" x14ac:dyDescent="0.25">
      <c r="C48">
        <f t="shared" si="6"/>
        <v>2546</v>
      </c>
      <c r="D48">
        <f t="shared" si="7"/>
        <v>2638</v>
      </c>
      <c r="E48">
        <f t="shared" si="8"/>
        <v>2632</v>
      </c>
      <c r="F48">
        <f t="shared" si="14"/>
        <v>2418</v>
      </c>
      <c r="G48">
        <f t="shared" si="16"/>
        <v>2453</v>
      </c>
      <c r="H48">
        <f t="shared" si="17"/>
        <v>3022</v>
      </c>
      <c r="K48">
        <f t="shared" si="15"/>
        <v>2425</v>
      </c>
      <c r="M48">
        <f t="shared" si="9"/>
        <v>310</v>
      </c>
      <c r="O48">
        <f t="shared" si="10"/>
        <v>1085</v>
      </c>
      <c r="Q48">
        <f t="shared" si="11"/>
        <v>2505</v>
      </c>
      <c r="S48">
        <f t="shared" si="12"/>
        <v>2300</v>
      </c>
      <c r="U48">
        <f t="shared" si="13"/>
        <v>1480</v>
      </c>
      <c r="W48">
        <f t="shared" si="0"/>
        <v>121</v>
      </c>
      <c r="X48">
        <f t="shared" si="1"/>
        <v>2328</v>
      </c>
      <c r="Y48">
        <f t="shared" si="2"/>
        <v>1547</v>
      </c>
      <c r="Z48">
        <f t="shared" si="3"/>
        <v>-87</v>
      </c>
      <c r="AA48">
        <f t="shared" si="4"/>
        <v>153</v>
      </c>
      <c r="AB48">
        <f t="shared" si="5"/>
        <v>1542</v>
      </c>
      <c r="AJ48" t="s">
        <v>176</v>
      </c>
      <c r="AK48">
        <v>13</v>
      </c>
    </row>
    <row r="49" spans="3:43" x14ac:dyDescent="0.25">
      <c r="C49">
        <f t="shared" si="6"/>
        <v>2546</v>
      </c>
      <c r="D49">
        <f t="shared" si="7"/>
        <v>2638</v>
      </c>
      <c r="E49">
        <f t="shared" si="8"/>
        <v>2632</v>
      </c>
      <c r="F49">
        <f t="shared" si="14"/>
        <v>2418</v>
      </c>
      <c r="G49">
        <f t="shared" si="16"/>
        <v>2453</v>
      </c>
      <c r="H49">
        <f t="shared" si="17"/>
        <v>3022</v>
      </c>
      <c r="K49">
        <f t="shared" si="15"/>
        <v>2425</v>
      </c>
      <c r="M49">
        <f t="shared" si="9"/>
        <v>310</v>
      </c>
      <c r="O49">
        <f t="shared" si="10"/>
        <v>1085</v>
      </c>
      <c r="Q49">
        <f t="shared" si="11"/>
        <v>2505</v>
      </c>
      <c r="S49">
        <f t="shared" si="12"/>
        <v>2300</v>
      </c>
      <c r="U49">
        <f t="shared" si="13"/>
        <v>1480</v>
      </c>
      <c r="W49">
        <f t="shared" si="0"/>
        <v>121</v>
      </c>
      <c r="X49">
        <f t="shared" si="1"/>
        <v>2328</v>
      </c>
      <c r="Y49">
        <f t="shared" si="2"/>
        <v>1547</v>
      </c>
      <c r="Z49">
        <f t="shared" si="3"/>
        <v>-87</v>
      </c>
      <c r="AA49">
        <f t="shared" si="4"/>
        <v>153</v>
      </c>
      <c r="AB49">
        <f t="shared" si="5"/>
        <v>1542</v>
      </c>
      <c r="AJ49" t="s">
        <v>178</v>
      </c>
      <c r="AK49">
        <v>5</v>
      </c>
    </row>
    <row r="50" spans="3:43" x14ac:dyDescent="0.25">
      <c r="C50">
        <f t="shared" si="6"/>
        <v>2546</v>
      </c>
      <c r="D50">
        <f t="shared" si="7"/>
        <v>2638</v>
      </c>
      <c r="E50">
        <f t="shared" si="8"/>
        <v>2632</v>
      </c>
      <c r="F50">
        <f t="shared" si="14"/>
        <v>2418</v>
      </c>
      <c r="G50">
        <f t="shared" si="16"/>
        <v>2453</v>
      </c>
      <c r="H50">
        <f t="shared" si="17"/>
        <v>3022</v>
      </c>
      <c r="K50">
        <f t="shared" si="15"/>
        <v>2425</v>
      </c>
      <c r="M50">
        <f t="shared" si="9"/>
        <v>310</v>
      </c>
      <c r="O50">
        <f t="shared" si="10"/>
        <v>1085</v>
      </c>
      <c r="Q50">
        <f t="shared" si="11"/>
        <v>2505</v>
      </c>
      <c r="S50">
        <f t="shared" si="12"/>
        <v>2300</v>
      </c>
      <c r="U50">
        <f t="shared" si="13"/>
        <v>1480</v>
      </c>
      <c r="W50">
        <f t="shared" si="0"/>
        <v>121</v>
      </c>
      <c r="X50">
        <f t="shared" si="1"/>
        <v>2328</v>
      </c>
      <c r="Y50">
        <f t="shared" si="2"/>
        <v>1547</v>
      </c>
      <c r="Z50">
        <f t="shared" si="3"/>
        <v>-87</v>
      </c>
      <c r="AA50">
        <f t="shared" si="4"/>
        <v>153</v>
      </c>
      <c r="AB50">
        <f t="shared" si="5"/>
        <v>1542</v>
      </c>
      <c r="AJ50" t="s">
        <v>179</v>
      </c>
      <c r="AK50">
        <v>3</v>
      </c>
    </row>
    <row r="51" spans="3:43" x14ac:dyDescent="0.25">
      <c r="AJ51" s="3" t="s">
        <v>207</v>
      </c>
      <c r="AK51">
        <f>3*8</f>
        <v>24</v>
      </c>
      <c r="AL51" t="s">
        <v>183</v>
      </c>
    </row>
    <row r="52" spans="3:43" x14ac:dyDescent="0.25">
      <c r="AD52" t="s">
        <v>223</v>
      </c>
    </row>
    <row r="55" spans="3:43" x14ac:dyDescent="0.25">
      <c r="AD55" t="s">
        <v>181</v>
      </c>
      <c r="AE55">
        <f>AE2+AE3+AE4+AE5+AE6+AE7+AE8+AE9+AE10+AE11+AF11+AE12+AE13+AE14+AE15+AE16+AE17+AE18+AE19+AE20+AE21+AE22+AE23+AE24+AE25+AE26+AE27+AE28+AE29+AE30+AE31+AE32+AE33+AE34+AE35+AE36+AE37+AE38+AE39+AE40+AE41+AE42+AE43+AE44+AE45+AE46</f>
        <v>1777</v>
      </c>
      <c r="AG55" t="s">
        <v>181</v>
      </c>
      <c r="AH55">
        <f>AH2+AH3+AH4+AH5+AH6+AH7+AH8+AH9+AH10+AH11+AH12+AH13+AH14+AH15+AH16+AH17+AH18+AH19+AH20+AH21+AH22+AH23+AH24+AH25+AH26+AH27+AH28+AH29+AH30+AH31+AH32+AH33+AH34+AH35+AH36+AH37+AH38+AH39+AH40+AH41+AH42+AH43+AH44+AH45+AH46</f>
        <v>1599</v>
      </c>
      <c r="AJ55" t="s">
        <v>181</v>
      </c>
      <c r="AK55">
        <f>AK2+AK3+AK4+AK5+AK6+AK7+AK8+AK9+AK10+AK11+AK12+AK13+AK14+AK15+AK16+AK17+AK18+AK19+AK20+AK21+AK22+AK23+AK24+AK25+AK26+AK27+AK28+AK29+AK30+AK31+AK32+AK33+AK34+AK35+AK36+AK37+AK38+AK39+AK40+AK41+AK42+AK43+AK44+AK45+AK46+AK47+AK48+AK49+AK50+AK51</f>
        <v>675</v>
      </c>
      <c r="AM55" t="s">
        <v>181</v>
      </c>
      <c r="AN55">
        <f>AN2+AN3+AN4+AN5+AN6+AN7+AN8+AN9+AN10+AN11+AN12+AN13+AN14+AN15+AN16+AN17+AN18+AN19+AN20+AN21+AN22+AN23+AN24+AN25+AN26+AN27+AN28+AN29+AN30+AN31+AN32</f>
        <v>380</v>
      </c>
      <c r="AP55" t="s">
        <v>181</v>
      </c>
      <c r="AQ55">
        <f>SUM(AQ2:AQ50)</f>
        <v>1462</v>
      </c>
    </row>
    <row r="56" spans="3:43" x14ac:dyDescent="0.25">
      <c r="AD56" t="s">
        <v>182</v>
      </c>
      <c r="AE56">
        <f>AE2+AE3+AE4+AE5+AE6+AE7+AE8+AE9+AE10+AE11+AF11+AE12+AE13+AE14+2*(AE15+AE16+AE17+AE18+AE19+AE20+AE21+AE22+AE23+AE24+AE25+AE26+AE27+AE28+AE29+AE30+AE31+AE32+AE33+AE34+AE35+AE36+AE37+AE38+AE39+AE40+AE41+AE42+AE43+AE44+AE45+AE46)</f>
        <v>3376</v>
      </c>
      <c r="AG56" t="s">
        <v>182</v>
      </c>
      <c r="AH56">
        <f>AH2+AH3+AH4+AH5+AH6+AH9+AH11+AH12+2*(AH10+AH8+AH7+AH13+AH14+AH15+AH16+AH17+AH18+AH19+AH20+AH21+AH22+AH23+AH24+AH25+AH26+AH27+AH28+AH29+AH30+AH31+AH32+AH33+AH34+AH35+AH36+AH37+AH38+AH39+AH40+AH41+AH42+AH43+AH44+AH45+AH46)</f>
        <v>3154</v>
      </c>
      <c r="AJ56" t="s">
        <v>182</v>
      </c>
      <c r="AK56">
        <f>AK2+AK3+AK4+AK19+AK20+AK29+AK51+2*(AK15+AK5+AK6+AK7+AK8+AK9+AK10+AK11+AK12+AK13+AK14+AK16+AK17+AK18+AK21+AK22+AK23+AK24+AK25+AK26+AK27+AK28+AK30+AK31+AK32+AK33+AK34+AK35+AK36+AK37+AK38+AK39+AK40+AK41+AK42+AK43+AK44+AK45+AK46+AK47+AK48+AK49+AK50)</f>
        <v>1087</v>
      </c>
      <c r="AM56" t="s">
        <v>182</v>
      </c>
      <c r="AN56">
        <f>AN55*2</f>
        <v>760</v>
      </c>
      <c r="AP56" t="s">
        <v>182</v>
      </c>
      <c r="AQ56">
        <f>SUM(AQ2:AQ4,AQ27)+(2*SUM(AQ5:AQ26,AQ28:AQ51))</f>
        <v>2720</v>
      </c>
    </row>
    <row r="58" spans="3:43" x14ac:dyDescent="0.25">
      <c r="AP58" t="s">
        <v>224</v>
      </c>
      <c r="AQ58">
        <f>AE56+AH56+AK56+AN56+AQ56</f>
        <v>11097</v>
      </c>
    </row>
  </sheetData>
  <mergeCells count="6">
    <mergeCell ref="T1:U1"/>
    <mergeCell ref="J1:K1"/>
    <mergeCell ref="L1:M1"/>
    <mergeCell ref="N1:O1"/>
    <mergeCell ref="P1:Q1"/>
    <mergeCell ref="R1:S1"/>
  </mergeCells>
  <pageMargins left="0.7" right="0.7" top="0.75" bottom="0.75" header="0.3" footer="0.3"/>
  <pageSetup orientation="portrait" r:id="rId1"/>
  <ignoredErrors>
    <ignoredError sqref="AE55:AE5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K11" sqref="K11"/>
    </sheetView>
  </sheetViews>
  <sheetFormatPr defaultRowHeight="15" x14ac:dyDescent="0.25"/>
  <cols>
    <col min="1" max="1" width="16.140625" customWidth="1"/>
    <col min="3" max="3" width="13.85546875" customWidth="1"/>
  </cols>
  <sheetData>
    <row r="1" spans="1:3" x14ac:dyDescent="0.25">
      <c r="A1" s="1"/>
      <c r="C1" s="1"/>
    </row>
    <row r="2" spans="1:3" x14ac:dyDescent="0.25">
      <c r="B2" s="5"/>
      <c r="C2" s="5"/>
    </row>
    <row r="3" spans="1:3" x14ac:dyDescent="0.25">
      <c r="B3" s="5"/>
      <c r="C3" s="5"/>
    </row>
    <row r="4" spans="1:3" x14ac:dyDescent="0.25">
      <c r="B4" s="5"/>
      <c r="C4" s="6"/>
    </row>
    <row r="5" spans="1:3" x14ac:dyDescent="0.25">
      <c r="B5" s="5"/>
      <c r="C5" s="5"/>
    </row>
    <row r="6" spans="1:3" x14ac:dyDescent="0.25">
      <c r="B6" s="5"/>
      <c r="C6" s="5"/>
    </row>
    <row r="7" spans="1:3" x14ac:dyDescent="0.25">
      <c r="B7" s="5"/>
      <c r="C7" s="6"/>
    </row>
    <row r="8" spans="1:3" x14ac:dyDescent="0.25">
      <c r="B8" s="5"/>
      <c r="C8" s="5"/>
    </row>
    <row r="9" spans="1:3" x14ac:dyDescent="0.25">
      <c r="B9" s="5"/>
      <c r="C9" s="5"/>
    </row>
    <row r="10" spans="1:3" x14ac:dyDescent="0.25">
      <c r="B10" s="5"/>
      <c r="C10" s="5"/>
    </row>
    <row r="11" spans="1:3" x14ac:dyDescent="0.25">
      <c r="B11" s="5"/>
      <c r="C11" s="5"/>
    </row>
    <row r="12" spans="1:3" x14ac:dyDescent="0.25">
      <c r="B12" s="5"/>
    </row>
    <row r="13" spans="1:3" x14ac:dyDescent="0.25">
      <c r="B13" s="5"/>
    </row>
    <row r="14" spans="1:3" x14ac:dyDescent="0.25">
      <c r="B14" s="5"/>
    </row>
    <row r="15" spans="1:3" x14ac:dyDescent="0.25">
      <c r="B15" s="5"/>
    </row>
    <row r="16" spans="1:3" x14ac:dyDescent="0.25">
      <c r="B16" s="5"/>
    </row>
    <row r="17" spans="2:15" x14ac:dyDescent="0.25">
      <c r="B17" s="5"/>
    </row>
    <row r="18" spans="2:15" x14ac:dyDescent="0.25">
      <c r="B18" s="5"/>
    </row>
    <row r="19" spans="2:15" x14ac:dyDescent="0.25">
      <c r="B19" s="5"/>
    </row>
    <row r="20" spans="2:15" x14ac:dyDescent="0.25">
      <c r="B20" s="5"/>
    </row>
    <row r="21" spans="2:15" x14ac:dyDescent="0.25">
      <c r="B21" s="5"/>
    </row>
    <row r="22" spans="2:15" x14ac:dyDescent="0.25">
      <c r="B22" s="5"/>
    </row>
    <row r="23" spans="2:15" x14ac:dyDescent="0.25">
      <c r="B23" s="5"/>
    </row>
    <row r="24" spans="2:15" x14ac:dyDescent="0.25">
      <c r="B24" s="5"/>
      <c r="K24">
        <v>196864</v>
      </c>
      <c r="L24">
        <v>227544</v>
      </c>
      <c r="M24">
        <v>223946</v>
      </c>
    </row>
    <row r="25" spans="2:15" x14ac:dyDescent="0.25">
      <c r="B25" s="5"/>
    </row>
    <row r="26" spans="2:15" x14ac:dyDescent="0.25">
      <c r="K26">
        <v>409128</v>
      </c>
      <c r="L26">
        <v>439808</v>
      </c>
      <c r="M26">
        <v>436210</v>
      </c>
      <c r="O26" t="s">
        <v>250</v>
      </c>
    </row>
    <row r="28" spans="2:15" x14ac:dyDescent="0.25">
      <c r="K28">
        <v>508522</v>
      </c>
      <c r="L28">
        <v>509346</v>
      </c>
      <c r="M28">
        <v>508672</v>
      </c>
      <c r="O28" t="s">
        <v>251</v>
      </c>
    </row>
    <row r="29" spans="2:15" x14ac:dyDescent="0.25">
      <c r="K29">
        <f>K28-K26</f>
        <v>99394</v>
      </c>
      <c r="L29">
        <f t="shared" ref="L29:M29" si="0">L28-L26</f>
        <v>69538</v>
      </c>
      <c r="M29">
        <f t="shared" si="0"/>
        <v>72462</v>
      </c>
    </row>
    <row r="30" spans="2:15" x14ac:dyDescent="0.25">
      <c r="K30">
        <f>K29+L29+M29</f>
        <v>241394</v>
      </c>
    </row>
    <row r="31" spans="2:15" x14ac:dyDescent="0.25">
      <c r="K31">
        <f>K30/3</f>
        <v>80464.666666666672</v>
      </c>
      <c r="L31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 Route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</dc:creator>
  <cp:lastModifiedBy>Alec</cp:lastModifiedBy>
  <dcterms:created xsi:type="dcterms:W3CDTF">2014-06-30T15:35:26Z</dcterms:created>
  <dcterms:modified xsi:type="dcterms:W3CDTF">2015-06-17T03:20:39Z</dcterms:modified>
</cp:coreProperties>
</file>